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fo" sheetId="1" state="visible" r:id="rId3"/>
    <sheet name="Apps" sheetId="2" state="visible" r:id="rId4"/>
  </sheets>
  <definedNames>
    <definedName function="false" hidden="true" localSheetId="1" name="_xlnm._FilterDatabase" vbProcedure="false">Apps!$A$1:$N$52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<sst xmlns="http://schemas.openxmlformats.org/spreadsheetml/2006/main" count="316" uniqueCount="215">
  <si>
    <t xml:space="preserve">Open source LLM chat clients</t>
  </si>
  <si>
    <t xml:space="preserve">As of date</t>
  </si>
  <si>
    <t xml:space="preserve">Stale threshold (months)</t>
  </si>
  <si>
    <t xml:space="preserve">Scope</t>
  </si>
  <si>
    <t xml:space="preserve">Open source desktop, mobile and self-hosted web apps that can replace the ChatGPT / Claude apps; ~500+ GitHub stars; source on GitHub.</t>
  </si>
  <si>
    <t xml:space="preserve">Excluded</t>
  </si>
  <si>
    <t xml:space="preserve">Archived repos (Chanzhaoyu/chatgpt-web, Tome, HuggingChat macOS, chatgpt-vercel), ChatGPT-web wrappers (e.g. lencx/ChatGPT), agent frameworks (Goose), inference runtimes (MLC-LLM) and closed-source apps (LM Studio, Msty, TypingMind, ChatWise, BoltAI).</t>
  </si>
  <si>
    <t xml:space="preserve">Stars</t>
  </si>
  <si>
    <t xml:space="preserve">Rounded; read from each repo's GitHub page and the OSS Insight repo API (api.ossinsight.io) on the as-of date.</t>
  </si>
  <si>
    <t xml:space="preserve">Created / Last push</t>
  </si>
  <si>
    <t xml:space="preserve">Month the repository was created, and month of the last commit, from the GitHub API (via api.ossinsight.io). Stored as the first day of that month.</t>
  </si>
  <si>
    <t xml:space="preserve">Age / Months since push / Status</t>
  </si>
  <si>
    <t xml:space="preserve">Formulas driven by the yellow cells above: Age = years from Created to the as-of date; Status = Stale when months since last push exceed the threshold.</t>
  </si>
  <si>
    <t xml:space="preserve">Discovery sources</t>
  </si>
  <si>
    <t xml:space="preserve">billmei/every-chatgpt-gui, wlemuel/awesome-ai-client, punkpeye/awesome-mcp-clients, promptquorum.com local-LLM app lists, archestack.com ChatGPT alternatives, plus direct web search.</t>
  </si>
  <si>
    <t xml:space="preserve">Legend</t>
  </si>
  <si>
    <t xml:space="preserve">Yellow cells with blue text are inputs; black text is data; grey italic is a note. Rows highlighted orange on the Apps sheet are flagged Stale.</t>
  </si>
  <si>
    <t xml:space="preserve">#</t>
  </si>
  <si>
    <t xml:space="preserve">Name</t>
  </si>
  <si>
    <t xml:space="preserve">Type</t>
  </si>
  <si>
    <t xml:space="preserve">Desktop</t>
  </si>
  <si>
    <t xml:space="preserve">Mobile</t>
  </si>
  <si>
    <t xml:space="preserve">Web</t>
  </si>
  <si>
    <t xml:space="preserve">GitHub repo</t>
  </si>
  <si>
    <t xml:space="preserve">GitHub URL</t>
  </si>
  <si>
    <t xml:space="preserve">Created</t>
  </si>
  <si>
    <t xml:space="preserve">Age (years)</t>
  </si>
  <si>
    <t xml:space="preserve">Last push</t>
  </si>
  <si>
    <t xml:space="preserve">Months since push</t>
  </si>
  <si>
    <t xml:space="preserve">Status</t>
  </si>
  <si>
    <t xml:space="preserve">Open WebUI</t>
  </si>
  <si>
    <t xml:space="preserve">Web (self-host)</t>
  </si>
  <si>
    <t xml:space="preserve">Yes</t>
  </si>
  <si>
    <t xml:space="preserve">open-webui/open-webui</t>
  </si>
  <si>
    <t xml:space="preserve">https://github.com/open-webui/open-webui</t>
  </si>
  <si>
    <t xml:space="preserve">NextChat</t>
  </si>
  <si>
    <t xml:space="preserve">Web + Desktop</t>
  </si>
  <si>
    <t xml:space="preserve">ChatGPTNextWeb/NextChat</t>
  </si>
  <si>
    <t xml:space="preserve">https://github.com/ChatGPTNextWeb/NextChat</t>
  </si>
  <si>
    <t xml:space="preserve">LobeHub (ex-LobeChat)</t>
  </si>
  <si>
    <t xml:space="preserve">lobehub/lobehub</t>
  </si>
  <si>
    <t xml:space="preserve">https://github.com/lobehub/lobehub</t>
  </si>
  <si>
    <t xml:space="preserve">GPT4All</t>
  </si>
  <si>
    <t xml:space="preserve">nomic-ai/gpt4all</t>
  </si>
  <si>
    <t xml:space="preserve">https://github.com/nomic-ai/gpt4all</t>
  </si>
  <si>
    <t xml:space="preserve">AnythingLLM</t>
  </si>
  <si>
    <t xml:space="preserve">Desktop + Web</t>
  </si>
  <si>
    <t xml:space="preserve">Mintplex-Labs/anything-llm</t>
  </si>
  <si>
    <t xml:space="preserve">https://github.com/Mintplex-Labs/anything-llm</t>
  </si>
  <si>
    <t xml:space="preserve">Cherry Studio</t>
  </si>
  <si>
    <t xml:space="preserve">CherryHQ/cherry-studio</t>
  </si>
  <si>
    <t xml:space="preserve">https://github.com/CherryHQ/cherry-studio</t>
  </si>
  <si>
    <t xml:space="preserve">text-generation-webui (textgen)</t>
  </si>
  <si>
    <t xml:space="preserve">Desktop/Web, local</t>
  </si>
  <si>
    <t xml:space="preserve">oobabooga/textgen</t>
  </si>
  <si>
    <t xml:space="preserve">https://github.com/oobabooga/textgen</t>
  </si>
  <si>
    <t xml:space="preserve">Jan</t>
  </si>
  <si>
    <t xml:space="preserve">janhq/jan</t>
  </si>
  <si>
    <t xml:space="preserve">https://github.com/janhq/jan</t>
  </si>
  <si>
    <t xml:space="preserve">LibreChat</t>
  </si>
  <si>
    <t xml:space="preserve">danny-avila/LibreChat</t>
  </si>
  <si>
    <t xml:space="preserve">https://github.com/danny-avila/LibreChat</t>
  </si>
  <si>
    <t xml:space="preserve">Chatbox</t>
  </si>
  <si>
    <t xml:space="preserve">Desktop + Mobile</t>
  </si>
  <si>
    <t xml:space="preserve">chatboxai/chatbox</t>
  </si>
  <si>
    <t xml:space="preserve">https://github.com/chatboxai/chatbox</t>
  </si>
  <si>
    <t xml:space="preserve">Khoj</t>
  </si>
  <si>
    <t xml:space="preserve">Web + Desktop + Mobile</t>
  </si>
  <si>
    <t xml:space="preserve">khoj-ai/khoj</t>
  </si>
  <si>
    <t xml:space="preserve">https://github.com/khoj-ai/khoj</t>
  </si>
  <si>
    <t xml:space="preserve">Chatbot UI</t>
  </si>
  <si>
    <t xml:space="preserve">mckaywrigley/chatbot-ui</t>
  </si>
  <si>
    <t xml:space="preserve">https://github.com/mckaywrigley/chatbot-ui</t>
  </si>
  <si>
    <t xml:space="preserve">SillyTavern</t>
  </si>
  <si>
    <t xml:space="preserve">Web (roleplay-focused)</t>
  </si>
  <si>
    <t xml:space="preserve">SillyTavern/SillyTavern</t>
  </si>
  <si>
    <t xml:space="preserve">https://github.com/SillyTavern/SillyTavern</t>
  </si>
  <si>
    <t xml:space="preserve">Google AI Edge Gallery</t>
  </si>
  <si>
    <t xml:space="preserve">Mobile, local models</t>
  </si>
  <si>
    <t xml:space="preserve">google-ai-edge/gallery</t>
  </si>
  <si>
    <t xml:space="preserve">https://github.com/google-ai-edge/gallery</t>
  </si>
  <si>
    <t xml:space="preserve">ChatALL</t>
  </si>
  <si>
    <t xml:space="preserve">ai-shifu/ChatALL</t>
  </si>
  <si>
    <t xml:space="preserve">https://github.com/ai-shifu/ChatALL</t>
  </si>
  <si>
    <t xml:space="preserve">ChuanhuChat</t>
  </si>
  <si>
    <t xml:space="preserve">GaiZhenbiao/ChuanhuChatGPT</t>
  </si>
  <si>
    <t xml:space="preserve">https://github.com/GaiZhenbiao/ChuanhuChatGPT</t>
  </si>
  <si>
    <t xml:space="preserve">HuggingChat UI (chat-ui)</t>
  </si>
  <si>
    <t xml:space="preserve">huggingface/chat-ui</t>
  </si>
  <si>
    <t xml:space="preserve">https://github.com/huggingface/chat-ui</t>
  </si>
  <si>
    <t xml:space="preserve">BetterChatGPT</t>
  </si>
  <si>
    <t xml:space="preserve">ztjhz/BetterChatGPT</t>
  </si>
  <si>
    <t xml:space="preserve">https://github.com/ztjhz/BetterChatGPT</t>
  </si>
  <si>
    <t xml:space="preserve">PocketPal AI</t>
  </si>
  <si>
    <t xml:space="preserve">Mobile (iOS/Android), local</t>
  </si>
  <si>
    <t xml:space="preserve">a-ghorbani/pocketpal-ai</t>
  </si>
  <si>
    <t xml:space="preserve">https://github.com/a-ghorbani/pocketpal-ai</t>
  </si>
  <si>
    <t xml:space="preserve">chatgpt-demo</t>
  </si>
  <si>
    <t xml:space="preserve">anse-app/chatgpt-demo</t>
  </si>
  <si>
    <t xml:space="preserve">https://github.com/anse-app/chatgpt-demo</t>
  </si>
  <si>
    <t xml:space="preserve">big-AGI</t>
  </si>
  <si>
    <t xml:space="preserve">enricoros/big-AGI</t>
  </si>
  <si>
    <t xml:space="preserve">https://github.com/enricoros/big-AGI</t>
  </si>
  <si>
    <t xml:space="preserve">DeepChat</t>
  </si>
  <si>
    <t xml:space="preserve">ThinkInAIXYZ/deepchat</t>
  </si>
  <si>
    <t xml:space="preserve">https://github.com/ThinkInAIXYZ/deepchat</t>
  </si>
  <si>
    <t xml:space="preserve">Enchanted</t>
  </si>
  <si>
    <t xml:space="preserve">macOS + iOS</t>
  </si>
  <si>
    <t xml:space="preserve">gluonfield/enchanted</t>
  </si>
  <si>
    <t xml:space="preserve">https://github.com/gluonfield/enchanted</t>
  </si>
  <si>
    <t xml:space="preserve">5ire</t>
  </si>
  <si>
    <t xml:space="preserve">nanbingxyz/5ire</t>
  </si>
  <si>
    <t xml:space="preserve">https://github.com/nanbingxyz/5ire</t>
  </si>
  <si>
    <t xml:space="preserve">ClaraVerse</t>
  </si>
  <si>
    <t xml:space="preserve">claraverse-space/ClaraVerse</t>
  </si>
  <si>
    <t xml:space="preserve">https://github.com/claraverse-space/ClaraVerse</t>
  </si>
  <si>
    <t xml:space="preserve">Sidekick</t>
  </si>
  <si>
    <t xml:space="preserve">macOS</t>
  </si>
  <si>
    <t xml:space="preserve">johnbean393/Sidekick</t>
  </si>
  <si>
    <t xml:space="preserve">https://github.com/johnbean393/Sidekick</t>
  </si>
  <si>
    <t xml:space="preserve">ChatterUI</t>
  </si>
  <si>
    <t xml:space="preserve">Android</t>
  </si>
  <si>
    <t xml:space="preserve">Vali-98/ChatterUI</t>
  </si>
  <si>
    <t xml:space="preserve">https://github.com/Vali-98/ChatterUI</t>
  </si>
  <si>
    <t xml:space="preserve">Maid</t>
  </si>
  <si>
    <t xml:space="preserve">Mobile + Desktop</t>
  </si>
  <si>
    <t xml:space="preserve">Mobile-Artificial-Intelligence/maid</t>
  </si>
  <si>
    <t xml:space="preserve">https://github.com/Mobile-Artificial-Intelligence/maid</t>
  </si>
  <si>
    <t xml:space="preserve">Chat with GPT</t>
  </si>
  <si>
    <t xml:space="preserve">cogentapps/chat-with-gpt</t>
  </si>
  <si>
    <t xml:space="preserve">https://github.com/cogentapps/chat-with-gpt</t>
  </si>
  <si>
    <t xml:space="preserve">Conduit (Open WebUI mobile client)</t>
  </si>
  <si>
    <t xml:space="preserve">cogwheel0/conduit</t>
  </si>
  <si>
    <t xml:space="preserve">https://github.com/cogwheel0/conduit</t>
  </si>
  <si>
    <t xml:space="preserve">fullmoon</t>
  </si>
  <si>
    <t xml:space="preserve">iOS, local</t>
  </si>
  <si>
    <t xml:space="preserve">mainframecomputer/fullmoon-ios</t>
  </si>
  <si>
    <t xml:space="preserve">https://github.com/mainframecomputer/fullmoon-ios</t>
  </si>
  <si>
    <t xml:space="preserve">ChatMCP</t>
  </si>
  <si>
    <t xml:space="preserve">daodao97/chatmcp</t>
  </si>
  <si>
    <t xml:space="preserve">https://github.com/daodao97/chatmcp</t>
  </si>
  <si>
    <t xml:space="preserve">LLMFarm</t>
  </si>
  <si>
    <t xml:space="preserve">iOS + macOS, local</t>
  </si>
  <si>
    <t xml:space="preserve">guinmoon/LLMFarm</t>
  </si>
  <si>
    <t xml:space="preserve">https://github.com/guinmoon/LLMFarm</t>
  </si>
  <si>
    <t xml:space="preserve">Witsy</t>
  </si>
  <si>
    <t xml:space="preserve">Kochava-Studios/witsy</t>
  </si>
  <si>
    <t xml:space="preserve">https://github.com/Kochava-Studios/witsy</t>
  </si>
  <si>
    <t xml:space="preserve">PyGPT</t>
  </si>
  <si>
    <t xml:space="preserve">szczyglis-dev/py-gpt</t>
  </si>
  <si>
    <t xml:space="preserve">https://github.com/szczyglis-dev/py-gpt</t>
  </si>
  <si>
    <t xml:space="preserve">Anse</t>
  </si>
  <si>
    <t xml:space="preserve">anse-app/anse</t>
  </si>
  <si>
    <t xml:space="preserve">https://github.com/anse-app/anse</t>
  </si>
  <si>
    <t xml:space="preserve">Ollamac</t>
  </si>
  <si>
    <t xml:space="preserve">kevinhermawan/Ollamac</t>
  </si>
  <si>
    <t xml:space="preserve">https://github.com/kevinhermawan/Ollamac</t>
  </si>
  <si>
    <t xml:space="preserve">AIaW</t>
  </si>
  <si>
    <t xml:space="preserve">NitroRCr/AIaW</t>
  </si>
  <si>
    <t xml:space="preserve">https://github.com/NitroRCr/AIaW</t>
  </si>
  <si>
    <t xml:space="preserve">Dive</t>
  </si>
  <si>
    <t xml:space="preserve">OpenAgentPlatform/Dive</t>
  </si>
  <si>
    <t xml:space="preserve">https://github.com/OpenAgentPlatform/Dive</t>
  </si>
  <si>
    <t xml:space="preserve">Ollama App</t>
  </si>
  <si>
    <t xml:space="preserve">Android + Windows</t>
  </si>
  <si>
    <t xml:space="preserve">JHubi1/ollama-app</t>
  </si>
  <si>
    <t xml:space="preserve">https://github.com/JHubi1/ollama-app</t>
  </si>
  <si>
    <t xml:space="preserve">Alpaca</t>
  </si>
  <si>
    <t xml:space="preserve">Linux desktop (GNOME)</t>
  </si>
  <si>
    <t xml:space="preserve">Jeffser/Alpaca</t>
  </si>
  <si>
    <t xml:space="preserve">https://github.com/Jeffser/Alpaca</t>
  </si>
  <si>
    <t xml:space="preserve">YakGPT</t>
  </si>
  <si>
    <t xml:space="preserve">yakGPT/yakGPT</t>
  </si>
  <si>
    <t xml:space="preserve">https://github.com/yakGPT/yakGPT</t>
  </si>
  <si>
    <t xml:space="preserve">ChatGPT (Avalonia, C#)</t>
  </si>
  <si>
    <t xml:space="preserve">wieslawsoltes/ChatGPT</t>
  </si>
  <si>
    <t xml:space="preserve">https://github.com/wieslawsoltes/ChatGPT</t>
  </si>
  <si>
    <t xml:space="preserve">Chatpad AI</t>
  </si>
  <si>
    <t xml:space="preserve">deiucanta/chatpad</t>
  </si>
  <si>
    <t xml:space="preserve">https://github.com/deiucanta/chatpad</t>
  </si>
  <si>
    <t xml:space="preserve">GPT Mobile</t>
  </si>
  <si>
    <t xml:space="preserve">Taewan-P/gpt_mobile</t>
  </si>
  <si>
    <t xml:space="preserve">https://github.com/Taewan-P/gpt_mobile</t>
  </si>
  <si>
    <t xml:space="preserve">Hollama</t>
  </si>
  <si>
    <t xml:space="preserve">fmaclen/hollama</t>
  </si>
  <si>
    <t xml:space="preserve">https://github.com/fmaclen/hollama</t>
  </si>
  <si>
    <t xml:space="preserve">ChatMLX</t>
  </si>
  <si>
    <t xml:space="preserve">macOS, local</t>
  </si>
  <si>
    <t xml:space="preserve">johnmai-dev/ChatMLX</t>
  </si>
  <si>
    <t xml:space="preserve">https://github.com/johnmai-dev/ChatMLX</t>
  </si>
  <si>
    <t xml:space="preserve">HyperChat</t>
  </si>
  <si>
    <t xml:space="preserve">BigSweetPotatoStudio/HyperChat</t>
  </si>
  <si>
    <t xml:space="preserve">https://github.com/BigSweetPotatoStudio/HyperChat</t>
  </si>
  <si>
    <t xml:space="preserve">llms.py</t>
  </si>
  <si>
    <t xml:space="preserve">Web/Desktop</t>
  </si>
  <si>
    <t xml:space="preserve">ServiceStack/llms</t>
  </si>
  <si>
    <t xml:space="preserve">https://github.com/ServiceStack/llms</t>
  </si>
  <si>
    <t xml:space="preserve">Reins</t>
  </si>
  <si>
    <t xml:space="preserve">iOS + macOS</t>
  </si>
  <si>
    <t xml:space="preserve">ibrahimcetin/reins</t>
  </si>
  <si>
    <t xml:space="preserve">https://github.com/ibrahimcetin/reins</t>
  </si>
  <si>
    <t xml:space="preserve">FreeChat</t>
  </si>
  <si>
    <t xml:space="preserve">psugihara/FreeChat</t>
  </si>
  <si>
    <t xml:space="preserve">https://github.com/psugihara/FreeChat</t>
  </si>
  <si>
    <t xml:space="preserve">Summary</t>
  </si>
  <si>
    <t xml:space="preserve">Total projects</t>
  </si>
  <si>
    <t xml:space="preserve">Desktop apps</t>
  </si>
  <si>
    <t xml:space="preserve">Mobile apps</t>
  </si>
  <si>
    <t xml:space="preserve">Web / self-hosted</t>
  </si>
  <si>
    <t xml:space="preserve">Active (pushed within threshold)</t>
  </si>
  <si>
    <t xml:space="preserve">Stale</t>
  </si>
  <si>
    <t xml:space="preserve">Total stars</t>
  </si>
  <si>
    <t xml:space="preserve">Median stars</t>
  </si>
  <si>
    <t xml:space="preserve">Median age (years)</t>
  </si>
  <si>
    <t xml:space="preserve">Type flags (Desktop / Mobile / Web) are derived from the Type text; a project can be more than one. See the Info sheet for scope, sources and the as-of date.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</si>
</sst>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yyyy\-mm\-dd"/>
    <numFmt numFmtId="166" formatCode="#,##0"/>
    <numFmt numFmtId="167" formatCode="yyyy\-mm"/>
    <numFmt numFmtId="168" formatCode="0.0"/>
    <numFmt numFmtId="169" formatCode="0"/>
    <numFmt numFmtId="170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i val="true"/>
      <sz val="9"/>
      <color rgb="FF555555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CE4D6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9" fontId="7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F3864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563C1"/>
          <bgColor rgb="FF000000"/>
        </patternFill>
      </fill>
    </dxf>
    <dxf>
      <fill>
        <patternFill>
          <bgColor rgb="FFFCE4D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CE4D6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github.com/open-webui/open-webui" TargetMode="External"/><Relationship Id="rId2" Type="http://schemas.openxmlformats.org/officeDocument/2006/relationships/hyperlink" Target="https://github.com/ChatGPTNextWeb/NextChat" TargetMode="External"/><Relationship Id="rId3" Type="http://schemas.openxmlformats.org/officeDocument/2006/relationships/hyperlink" Target="https://github.com/lobehub/lobehub" TargetMode="External"/><Relationship Id="rId4" Type="http://schemas.openxmlformats.org/officeDocument/2006/relationships/hyperlink" Target="https://github.com/nomic-ai/gpt4all" TargetMode="External"/><Relationship Id="rId5" Type="http://schemas.openxmlformats.org/officeDocument/2006/relationships/hyperlink" Target="https://github.com/Mintplex-Labs/anything-llm" TargetMode="External"/><Relationship Id="rId6" Type="http://schemas.openxmlformats.org/officeDocument/2006/relationships/hyperlink" Target="https://github.com/CherryHQ/cherry-studio" TargetMode="External"/><Relationship Id="rId7" Type="http://schemas.openxmlformats.org/officeDocument/2006/relationships/hyperlink" Target="https://github.com/oobabooga/textgen" TargetMode="External"/><Relationship Id="rId8" Type="http://schemas.openxmlformats.org/officeDocument/2006/relationships/hyperlink" Target="https://github.com/janhq/jan" TargetMode="External"/><Relationship Id="rId9" Type="http://schemas.openxmlformats.org/officeDocument/2006/relationships/hyperlink" Target="https://github.com/danny-avila/LibreChat" TargetMode="External"/><Relationship Id="rId10" Type="http://schemas.openxmlformats.org/officeDocument/2006/relationships/hyperlink" Target="https://github.com/chatboxai/chatbox" TargetMode="External"/><Relationship Id="rId11" Type="http://schemas.openxmlformats.org/officeDocument/2006/relationships/hyperlink" Target="https://github.com/khoj-ai/khoj" TargetMode="External"/><Relationship Id="rId12" Type="http://schemas.openxmlformats.org/officeDocument/2006/relationships/hyperlink" Target="https://github.com/mckaywrigley/chatbot-ui" TargetMode="External"/><Relationship Id="rId13" Type="http://schemas.openxmlformats.org/officeDocument/2006/relationships/hyperlink" Target="https://github.com/SillyTavern/SillyTavern" TargetMode="External"/><Relationship Id="rId14" Type="http://schemas.openxmlformats.org/officeDocument/2006/relationships/hyperlink" Target="https://github.com/google-ai-edge/gallery" TargetMode="External"/><Relationship Id="rId15" Type="http://schemas.openxmlformats.org/officeDocument/2006/relationships/hyperlink" Target="https://github.com/ai-shifu/ChatALL" TargetMode="External"/><Relationship Id="rId16" Type="http://schemas.openxmlformats.org/officeDocument/2006/relationships/hyperlink" Target="https://github.com/GaiZhenbiao/ChuanhuChatGPT" TargetMode="External"/><Relationship Id="rId17" Type="http://schemas.openxmlformats.org/officeDocument/2006/relationships/hyperlink" Target="https://github.com/huggingface/chat-ui" TargetMode="External"/><Relationship Id="rId18" Type="http://schemas.openxmlformats.org/officeDocument/2006/relationships/hyperlink" Target="https://github.com/ztjhz/BetterChatGPT" TargetMode="External"/><Relationship Id="rId19" Type="http://schemas.openxmlformats.org/officeDocument/2006/relationships/hyperlink" Target="https://github.com/a-ghorbani/pocketpal-ai" TargetMode="External"/><Relationship Id="rId20" Type="http://schemas.openxmlformats.org/officeDocument/2006/relationships/hyperlink" Target="https://github.com/anse-app/chatgpt-demo" TargetMode="External"/><Relationship Id="rId21" Type="http://schemas.openxmlformats.org/officeDocument/2006/relationships/hyperlink" Target="https://github.com/enricoros/big-AGI" TargetMode="External"/><Relationship Id="rId22" Type="http://schemas.openxmlformats.org/officeDocument/2006/relationships/hyperlink" Target="https://github.com/ThinkInAIXYZ/deepchat" TargetMode="External"/><Relationship Id="rId23" Type="http://schemas.openxmlformats.org/officeDocument/2006/relationships/hyperlink" Target="https://github.com/gluonfield/enchanted" TargetMode="External"/><Relationship Id="rId24" Type="http://schemas.openxmlformats.org/officeDocument/2006/relationships/hyperlink" Target="https://github.com/nanbingxyz/5ire" TargetMode="External"/><Relationship Id="rId25" Type="http://schemas.openxmlformats.org/officeDocument/2006/relationships/hyperlink" Target="https://github.com/claraverse-space/ClaraVerse" TargetMode="External"/><Relationship Id="rId26" Type="http://schemas.openxmlformats.org/officeDocument/2006/relationships/hyperlink" Target="https://github.com/johnbean393/Sidekick" TargetMode="External"/><Relationship Id="rId27" Type="http://schemas.openxmlformats.org/officeDocument/2006/relationships/hyperlink" Target="https://github.com/Vali-98/ChatterUI" TargetMode="External"/><Relationship Id="rId28" Type="http://schemas.openxmlformats.org/officeDocument/2006/relationships/hyperlink" Target="https://github.com/Mobile-Artificial-Intelligence/maid" TargetMode="External"/><Relationship Id="rId29" Type="http://schemas.openxmlformats.org/officeDocument/2006/relationships/hyperlink" Target="https://github.com/cogentapps/chat-with-gpt" TargetMode="External"/><Relationship Id="rId30" Type="http://schemas.openxmlformats.org/officeDocument/2006/relationships/hyperlink" Target="https://github.com/cogwheel0/conduit" TargetMode="External"/><Relationship Id="rId31" Type="http://schemas.openxmlformats.org/officeDocument/2006/relationships/hyperlink" Target="https://github.com/mainframecomputer/fullmoon-ios" TargetMode="External"/><Relationship Id="rId32" Type="http://schemas.openxmlformats.org/officeDocument/2006/relationships/hyperlink" Target="https://github.com/daodao97/chatmcp" TargetMode="External"/><Relationship Id="rId33" Type="http://schemas.openxmlformats.org/officeDocument/2006/relationships/hyperlink" Target="https://github.com/guinmoon/LLMFarm" TargetMode="External"/><Relationship Id="rId34" Type="http://schemas.openxmlformats.org/officeDocument/2006/relationships/hyperlink" Target="https://github.com/Kochava-Studios/witsy" TargetMode="External"/><Relationship Id="rId35" Type="http://schemas.openxmlformats.org/officeDocument/2006/relationships/hyperlink" Target="https://github.com/szczyglis-dev/py-gpt" TargetMode="External"/><Relationship Id="rId36" Type="http://schemas.openxmlformats.org/officeDocument/2006/relationships/hyperlink" Target="https://github.com/anse-app/anse" TargetMode="External"/><Relationship Id="rId37" Type="http://schemas.openxmlformats.org/officeDocument/2006/relationships/hyperlink" Target="https://github.com/kevinhermawan/Ollamac" TargetMode="External"/><Relationship Id="rId38" Type="http://schemas.openxmlformats.org/officeDocument/2006/relationships/hyperlink" Target="https://github.com/NitroRCr/AIaW" TargetMode="External"/><Relationship Id="rId39" Type="http://schemas.openxmlformats.org/officeDocument/2006/relationships/hyperlink" Target="https://github.com/OpenAgentPlatform/Dive" TargetMode="External"/><Relationship Id="rId40" Type="http://schemas.openxmlformats.org/officeDocument/2006/relationships/hyperlink" Target="https://github.com/JHubi1/ollama-app" TargetMode="External"/><Relationship Id="rId41" Type="http://schemas.openxmlformats.org/officeDocument/2006/relationships/hyperlink" Target="https://github.com/Jeffser/Alpaca" TargetMode="External"/><Relationship Id="rId42" Type="http://schemas.openxmlformats.org/officeDocument/2006/relationships/hyperlink" Target="https://github.com/yakGPT/yakGPT" TargetMode="External"/><Relationship Id="rId43" Type="http://schemas.openxmlformats.org/officeDocument/2006/relationships/hyperlink" Target="https://github.com/wieslawsoltes/ChatGPT" TargetMode="External"/><Relationship Id="rId44" Type="http://schemas.openxmlformats.org/officeDocument/2006/relationships/hyperlink" Target="https://github.com/deiucanta/chatpad" TargetMode="External"/><Relationship Id="rId45" Type="http://schemas.openxmlformats.org/officeDocument/2006/relationships/hyperlink" Target="https://github.com/Taewan-P/gpt_mobile" TargetMode="External"/><Relationship Id="rId46" Type="http://schemas.openxmlformats.org/officeDocument/2006/relationships/hyperlink" Target="https://github.com/fmaclen/hollama" TargetMode="External"/><Relationship Id="rId47" Type="http://schemas.openxmlformats.org/officeDocument/2006/relationships/hyperlink" Target="https://github.com/johnmai-dev/ChatMLX" TargetMode="External"/><Relationship Id="rId48" Type="http://schemas.openxmlformats.org/officeDocument/2006/relationships/hyperlink" Target="https://github.com/BigSweetPotatoStudio/HyperChat" TargetMode="External"/><Relationship Id="rId49" Type="http://schemas.openxmlformats.org/officeDocument/2006/relationships/hyperlink" Target="https://github.com/ServiceStack/llms" TargetMode="External"/><Relationship Id="rId50" Type="http://schemas.openxmlformats.org/officeDocument/2006/relationships/hyperlink" Target="https://github.com/ibrahimcetin/reins" TargetMode="External"/><Relationship Id="rId51" Type="http://schemas.openxmlformats.org/officeDocument/2006/relationships/hyperlink" Target="https://github.com/psugihara/FreeChat" TargetMode="External"/><Relationship Id="rId5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1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  <c r="B3" s="3" t="n">
        <v>46313</v>
      </c>
    </row>
    <row r="4" customFormat="false" ht="15" hidden="false" customHeight="false" outlineLevel="0" collapsed="false">
      <c r="A4" s="2" t="s">
        <v>2</v>
      </c>
      <c r="B4" s="4" t="n">
        <v>12</v>
      </c>
    </row>
    <row r="6" customFormat="false" ht="30" hidden="false" customHeight="true" outlineLevel="0" collapsed="false">
      <c r="A6" s="2" t="s">
        <v>3</v>
      </c>
      <c r="B6" s="5" t="s">
        <v>4</v>
      </c>
    </row>
    <row r="7" customFormat="false" ht="30" hidden="false" customHeight="true" outlineLevel="0" collapsed="false">
      <c r="A7" s="2" t="s">
        <v>5</v>
      </c>
      <c r="B7" s="5" t="s">
        <v>6</v>
      </c>
    </row>
    <row r="8" customFormat="false" ht="15.75" hidden="false" customHeight="true" outlineLevel="0" collapsed="false">
      <c r="A8" s="2" t="s">
        <v>7</v>
      </c>
      <c r="B8" s="5" t="s">
        <v>8</v>
      </c>
    </row>
    <row r="9" customFormat="false" ht="30" hidden="false" customHeight="true" outlineLevel="0" collapsed="false">
      <c r="A9" s="2" t="s">
        <v>9</v>
      </c>
      <c r="B9" s="5" t="s">
        <v>10</v>
      </c>
    </row>
    <row r="10" customFormat="false" ht="30" hidden="false" customHeight="true" outlineLevel="0" collapsed="false">
      <c r="A10" s="2" t="s">
        <v>11</v>
      </c>
      <c r="B10" s="5" t="s">
        <v>12</v>
      </c>
    </row>
    <row r="11" customFormat="false" ht="30" hidden="false" customHeight="true" outlineLevel="0" collapsed="false">
      <c r="A11" s="2" t="s">
        <v>13</v>
      </c>
      <c r="B11" s="5" t="s">
        <v>14</v>
      </c>
    </row>
    <row r="12" customFormat="false" ht="30" hidden="false" customHeight="true" outlineLevel="0" collapsed="false">
      <c r="A12" s="2" t="s">
        <v>15</v>
      </c>
      <c r="B12" s="5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4"/>
    <col collapsed="false" customWidth="true" hidden="false" outlineLevel="0" max="3" min="3" style="0" width="26"/>
    <col collapsed="false" customWidth="true" hidden="false" outlineLevel="0" max="5" min="4" style="0" width="9"/>
    <col collapsed="false" customWidth="true" hidden="false" outlineLevel="0" max="6" min="6" style="0" width="8"/>
    <col collapsed="false" customWidth="true" hidden="false" outlineLevel="0" max="7" min="7" style="0" width="36"/>
    <col collapsed="false" customWidth="true" hidden="false" outlineLevel="0" max="8" min="8" style="0" width="52"/>
    <col collapsed="false" customWidth="true" hidden="false" outlineLevel="0" max="10" min="9" style="0" width="10"/>
    <col collapsed="false" customWidth="true" hidden="false" outlineLevel="0" max="11" min="11" style="0" width="11"/>
    <col collapsed="false" customWidth="true" hidden="false" outlineLevel="0" max="12" min="12" style="0" width="10"/>
    <col collapsed="false" customWidth="true" hidden="false" outlineLevel="0" max="13" min="13" style="0" width="12"/>
    <col collapsed="false" customWidth="true" hidden="false" outlineLevel="0" max="14" min="14" style="0" width="14"/>
  </cols>
  <sheetData>
    <row r="1" customFormat="false" ht="30" hidden="false" customHeight="true" outlineLevel="0" collapsed="false">
      <c r="A1" s="6" t="s">
        <v>17</v>
      </c>
      <c r="B1" s="6" t="s">
        <v>18</v>
      </c>
      <c r="C1" s="6" t="s">
        <v>19</v>
      </c>
      <c r="D1" s="6" t="s">
        <v>20</v>
      </c>
      <c r="E1" s="6" t="s">
        <v>21</v>
      </c>
      <c r="F1" s="6" t="s">
        <v>22</v>
      </c>
      <c r="G1" s="6" t="s">
        <v>23</v>
      </c>
      <c r="H1" s="6" t="s">
        <v>24</v>
      </c>
      <c r="I1" s="6" t="s">
        <v>7</v>
      </c>
      <c r="J1" s="6" t="s">
        <v>25</v>
      </c>
      <c r="K1" s="6" t="s">
        <v>26</v>
      </c>
      <c r="L1" s="6" t="s">
        <v>27</v>
      </c>
      <c r="M1" s="6" t="s">
        <v>28</v>
      </c>
      <c r="N1" s="6" t="s">
        <v>29</v>
      </c>
    </row>
    <row r="2" customFormat="false" ht="15" hidden="false" customHeight="false" outlineLevel="0" collapsed="false">
      <c r="A2" s="7" t="n">
        <v>1</v>
      </c>
      <c r="B2" s="8" t="s">
        <v>30</v>
      </c>
      <c r="C2" s="8" t="s">
        <v>31</v>
      </c>
      <c r="D2" s="7"/>
      <c r="E2" s="7"/>
      <c r="F2" s="7" t="s">
        <v>32</v>
      </c>
      <c r="G2" s="8" t="s">
        <v>33</v>
      </c>
      <c r="H2" s="9" t="s">
        <v>34</v>
      </c>
      <c r="I2" s="10" t="n">
        <v>156000</v>
      </c>
      <c r="J2" s="11" t="n">
        <v>45200</v>
      </c>
      <c r="K2" s="12" t="n">
        <f aca="false">ROUND((Info!$B$3-J2)/365.25,1)</f>
        <v>3</v>
      </c>
      <c r="L2" s="11" t="n">
        <v>46296</v>
      </c>
      <c r="M2" s="13" t="n">
        <f aca="false">(YEAR(Info!$B$3)-YEAR(L2))*12+MONTH(Info!$B$3)-MONTH(L2)</f>
        <v>0</v>
      </c>
      <c r="N2" s="7" t="str">
        <f aca="false">IF(M2&gt;Info!$B$4,"Stale","Active")</f>
        <v>Active</v>
      </c>
    </row>
    <row r="3" customFormat="false" ht="15" hidden="false" customHeight="false" outlineLevel="0" collapsed="false">
      <c r="A3" s="7" t="n">
        <v>2</v>
      </c>
      <c r="B3" s="8" t="s">
        <v>35</v>
      </c>
      <c r="C3" s="8" t="s">
        <v>36</v>
      </c>
      <c r="D3" s="7" t="s">
        <v>32</v>
      </c>
      <c r="E3" s="7"/>
      <c r="F3" s="7" t="s">
        <v>32</v>
      </c>
      <c r="G3" s="8" t="s">
        <v>37</v>
      </c>
      <c r="H3" s="9" t="s">
        <v>38</v>
      </c>
      <c r="I3" s="10" t="n">
        <v>88800</v>
      </c>
      <c r="J3" s="11" t="n">
        <v>44986</v>
      </c>
      <c r="K3" s="12" t="n">
        <f aca="false">ROUND((Info!$B$3-J3)/365.25,1)</f>
        <v>3.6</v>
      </c>
      <c r="L3" s="11" t="n">
        <v>46235</v>
      </c>
      <c r="M3" s="13" t="n">
        <f aca="false">(YEAR(Info!$B$3)-YEAR(L3))*12+MONTH(Info!$B$3)-MONTH(L3)</f>
        <v>2</v>
      </c>
      <c r="N3" s="7" t="str">
        <f aca="false">IF(M3&gt;Info!$B$4,"Stale","Active")</f>
        <v>Active</v>
      </c>
    </row>
    <row r="4" customFormat="false" ht="15" hidden="false" customHeight="false" outlineLevel="0" collapsed="false">
      <c r="A4" s="7" t="n">
        <v>3</v>
      </c>
      <c r="B4" s="8" t="s">
        <v>39</v>
      </c>
      <c r="C4" s="8" t="s">
        <v>36</v>
      </c>
      <c r="D4" s="7" t="s">
        <v>32</v>
      </c>
      <c r="E4" s="7"/>
      <c r="F4" s="7" t="s">
        <v>32</v>
      </c>
      <c r="G4" s="8" t="s">
        <v>40</v>
      </c>
      <c r="H4" s="9" t="s">
        <v>41</v>
      </c>
      <c r="I4" s="10" t="n">
        <v>83300</v>
      </c>
      <c r="J4" s="11" t="n">
        <v>45047</v>
      </c>
      <c r="K4" s="12" t="n">
        <f aca="false">ROUND((Info!$B$3-J4)/365.25,1)</f>
        <v>3.5</v>
      </c>
      <c r="L4" s="11" t="n">
        <v>46296</v>
      </c>
      <c r="M4" s="13" t="n">
        <f aca="false">(YEAR(Info!$B$3)-YEAR(L4))*12+MONTH(Info!$B$3)-MONTH(L4)</f>
        <v>0</v>
      </c>
      <c r="N4" s="7" t="str">
        <f aca="false">IF(M4&gt;Info!$B$4,"Stale","Active")</f>
        <v>Active</v>
      </c>
    </row>
    <row r="5" customFormat="false" ht="15" hidden="false" customHeight="false" outlineLevel="0" collapsed="false">
      <c r="A5" s="7" t="n">
        <v>4</v>
      </c>
      <c r="B5" s="8" t="s">
        <v>42</v>
      </c>
      <c r="C5" s="8" t="s">
        <v>20</v>
      </c>
      <c r="D5" s="7" t="s">
        <v>32</v>
      </c>
      <c r="E5" s="7"/>
      <c r="F5" s="7"/>
      <c r="G5" s="8" t="s">
        <v>43</v>
      </c>
      <c r="H5" s="9" t="s">
        <v>44</v>
      </c>
      <c r="I5" s="10" t="n">
        <v>77400</v>
      </c>
      <c r="J5" s="11" t="n">
        <v>44986</v>
      </c>
      <c r="K5" s="12" t="n">
        <f aca="false">ROUND((Info!$B$3-J5)/365.25,1)</f>
        <v>3.6</v>
      </c>
      <c r="L5" s="11" t="n">
        <v>45778</v>
      </c>
      <c r="M5" s="13" t="n">
        <f aca="false">(YEAR(Info!$B$3)-YEAR(L5))*12+MONTH(Info!$B$3)-MONTH(L5)</f>
        <v>17</v>
      </c>
      <c r="N5" s="7" t="str">
        <f aca="false">IF(M5&gt;Info!$B$4,"Stale","Active")</f>
        <v>Stale</v>
      </c>
    </row>
    <row r="6" customFormat="false" ht="15" hidden="false" customHeight="false" outlineLevel="0" collapsed="false">
      <c r="A6" s="7" t="n">
        <v>5</v>
      </c>
      <c r="B6" s="8" t="s">
        <v>45</v>
      </c>
      <c r="C6" s="8" t="s">
        <v>46</v>
      </c>
      <c r="D6" s="7" t="s">
        <v>32</v>
      </c>
      <c r="E6" s="7"/>
      <c r="F6" s="7" t="s">
        <v>32</v>
      </c>
      <c r="G6" s="8" t="s">
        <v>47</v>
      </c>
      <c r="H6" s="9" t="s">
        <v>48</v>
      </c>
      <c r="I6" s="10" t="n">
        <v>67200</v>
      </c>
      <c r="J6" s="11" t="n">
        <v>45078</v>
      </c>
      <c r="K6" s="12" t="n">
        <f aca="false">ROUND((Info!$B$3-J6)/365.25,1)</f>
        <v>3.4</v>
      </c>
      <c r="L6" s="11" t="n">
        <v>46266</v>
      </c>
      <c r="M6" s="13" t="n">
        <f aca="false">(YEAR(Info!$B$3)-YEAR(L6))*12+MONTH(Info!$B$3)-MONTH(L6)</f>
        <v>1</v>
      </c>
      <c r="N6" s="7" t="str">
        <f aca="false">IF(M6&gt;Info!$B$4,"Stale","Active")</f>
        <v>Active</v>
      </c>
    </row>
    <row r="7" customFormat="false" ht="15" hidden="false" customHeight="false" outlineLevel="0" collapsed="false">
      <c r="A7" s="7" t="n">
        <v>6</v>
      </c>
      <c r="B7" s="8" t="s">
        <v>49</v>
      </c>
      <c r="C7" s="8" t="s">
        <v>20</v>
      </c>
      <c r="D7" s="7" t="s">
        <v>32</v>
      </c>
      <c r="E7" s="7"/>
      <c r="F7" s="7"/>
      <c r="G7" s="8" t="s">
        <v>50</v>
      </c>
      <c r="H7" s="9" t="s">
        <v>51</v>
      </c>
      <c r="I7" s="10" t="n">
        <v>50800</v>
      </c>
      <c r="J7" s="11" t="n">
        <v>45413</v>
      </c>
      <c r="K7" s="12" t="n">
        <f aca="false">ROUND((Info!$B$3-J7)/365.25,1)</f>
        <v>2.5</v>
      </c>
      <c r="L7" s="11" t="n">
        <v>46204</v>
      </c>
      <c r="M7" s="13" t="n">
        <f aca="false">(YEAR(Info!$B$3)-YEAR(L7))*12+MONTH(Info!$B$3)-MONTH(L7)</f>
        <v>3</v>
      </c>
      <c r="N7" s="7" t="str">
        <f aca="false">IF(M7&gt;Info!$B$4,"Stale","Active")</f>
        <v>Active</v>
      </c>
    </row>
    <row r="8" customFormat="false" ht="15" hidden="false" customHeight="false" outlineLevel="0" collapsed="false">
      <c r="A8" s="7" t="n">
        <v>7</v>
      </c>
      <c r="B8" s="8" t="s">
        <v>52</v>
      </c>
      <c r="C8" s="8" t="s">
        <v>53</v>
      </c>
      <c r="D8" s="7" t="s">
        <v>32</v>
      </c>
      <c r="E8" s="7"/>
      <c r="F8" s="7" t="s">
        <v>32</v>
      </c>
      <c r="G8" s="8" t="s">
        <v>54</v>
      </c>
      <c r="H8" s="9" t="s">
        <v>55</v>
      </c>
      <c r="I8" s="10" t="n">
        <v>47700</v>
      </c>
      <c r="J8" s="11" t="n">
        <v>44896</v>
      </c>
      <c r="K8" s="12" t="n">
        <f aca="false">ROUND((Info!$B$3-J8)/365.25,1)</f>
        <v>3.9</v>
      </c>
      <c r="L8" s="11" t="n">
        <v>46235</v>
      </c>
      <c r="M8" s="13" t="n">
        <f aca="false">(YEAR(Info!$B$3)-YEAR(L8))*12+MONTH(Info!$B$3)-MONTH(L8)</f>
        <v>2</v>
      </c>
      <c r="N8" s="7" t="str">
        <f aca="false">IF(M8&gt;Info!$B$4,"Stale","Active")</f>
        <v>Active</v>
      </c>
    </row>
    <row r="9" customFormat="false" ht="15" hidden="false" customHeight="false" outlineLevel="0" collapsed="false">
      <c r="A9" s="7" t="n">
        <v>8</v>
      </c>
      <c r="B9" s="8" t="s">
        <v>56</v>
      </c>
      <c r="C9" s="8" t="s">
        <v>20</v>
      </c>
      <c r="D9" s="7" t="s">
        <v>32</v>
      </c>
      <c r="E9" s="7"/>
      <c r="F9" s="7"/>
      <c r="G9" s="8" t="s">
        <v>57</v>
      </c>
      <c r="H9" s="9" t="s">
        <v>58</v>
      </c>
      <c r="I9" s="10" t="n">
        <v>45000</v>
      </c>
      <c r="J9" s="11" t="n">
        <v>45139</v>
      </c>
      <c r="K9" s="12" t="n">
        <f aca="false">ROUND((Info!$B$3-J9)/365.25,1)</f>
        <v>3.2</v>
      </c>
      <c r="L9" s="11" t="n">
        <v>46296</v>
      </c>
      <c r="M9" s="13" t="n">
        <f aca="false">(YEAR(Info!$B$3)-YEAR(L9))*12+MONTH(Info!$B$3)-MONTH(L9)</f>
        <v>0</v>
      </c>
      <c r="N9" s="7" t="str">
        <f aca="false">IF(M9&gt;Info!$B$4,"Stale","Active")</f>
        <v>Active</v>
      </c>
    </row>
    <row r="10" customFormat="false" ht="15" hidden="false" customHeight="false" outlineLevel="0" collapsed="false">
      <c r="A10" s="7" t="n">
        <v>9</v>
      </c>
      <c r="B10" s="8" t="s">
        <v>59</v>
      </c>
      <c r="C10" s="8" t="s">
        <v>31</v>
      </c>
      <c r="D10" s="7"/>
      <c r="E10" s="7"/>
      <c r="F10" s="7" t="s">
        <v>32</v>
      </c>
      <c r="G10" s="8" t="s">
        <v>60</v>
      </c>
      <c r="H10" s="9" t="s">
        <v>61</v>
      </c>
      <c r="I10" s="10" t="n">
        <v>43600</v>
      </c>
      <c r="J10" s="11" t="n">
        <v>44958</v>
      </c>
      <c r="K10" s="12" t="n">
        <f aca="false">ROUND((Info!$B$3-J10)/365.25,1)</f>
        <v>3.7</v>
      </c>
      <c r="L10" s="11" t="n">
        <v>46235</v>
      </c>
      <c r="M10" s="13" t="n">
        <f aca="false">(YEAR(Info!$B$3)-YEAR(L10))*12+MONTH(Info!$B$3)-MONTH(L10)</f>
        <v>2</v>
      </c>
      <c r="N10" s="7" t="str">
        <f aca="false">IF(M10&gt;Info!$B$4,"Stale","Active")</f>
        <v>Active</v>
      </c>
    </row>
    <row r="11" customFormat="false" ht="15" hidden="false" customHeight="false" outlineLevel="0" collapsed="false">
      <c r="A11" s="7" t="n">
        <v>10</v>
      </c>
      <c r="B11" s="8" t="s">
        <v>62</v>
      </c>
      <c r="C11" s="8" t="s">
        <v>63</v>
      </c>
      <c r="D11" s="7" t="s">
        <v>32</v>
      </c>
      <c r="E11" s="7" t="s">
        <v>32</v>
      </c>
      <c r="F11" s="7"/>
      <c r="G11" s="8" t="s">
        <v>64</v>
      </c>
      <c r="H11" s="9" t="s">
        <v>65</v>
      </c>
      <c r="I11" s="10" t="n">
        <v>42000</v>
      </c>
      <c r="J11" s="11" t="n">
        <v>44986</v>
      </c>
      <c r="K11" s="12" t="n">
        <f aca="false">ROUND((Info!$B$3-J11)/365.25,1)</f>
        <v>3.6</v>
      </c>
      <c r="L11" s="11" t="n">
        <v>46266</v>
      </c>
      <c r="M11" s="13" t="n">
        <f aca="false">(YEAR(Info!$B$3)-YEAR(L11))*12+MONTH(Info!$B$3)-MONTH(L11)</f>
        <v>1</v>
      </c>
      <c r="N11" s="7" t="str">
        <f aca="false">IF(M11&gt;Info!$B$4,"Stale","Active")</f>
        <v>Active</v>
      </c>
    </row>
    <row r="12" customFormat="false" ht="15" hidden="false" customHeight="false" outlineLevel="0" collapsed="false">
      <c r="A12" s="7" t="n">
        <v>11</v>
      </c>
      <c r="B12" s="8" t="s">
        <v>66</v>
      </c>
      <c r="C12" s="8" t="s">
        <v>67</v>
      </c>
      <c r="D12" s="7" t="s">
        <v>32</v>
      </c>
      <c r="E12" s="7" t="s">
        <v>32</v>
      </c>
      <c r="F12" s="7" t="s">
        <v>32</v>
      </c>
      <c r="G12" s="8" t="s">
        <v>68</v>
      </c>
      <c r="H12" s="9" t="s">
        <v>69</v>
      </c>
      <c r="I12" s="10" t="n">
        <v>37500</v>
      </c>
      <c r="J12" s="11" t="n">
        <v>44409</v>
      </c>
      <c r="K12" s="12" t="n">
        <f aca="false">ROUND((Info!$B$3-J12)/365.25,1)</f>
        <v>5.2</v>
      </c>
      <c r="L12" s="11" t="n">
        <v>46235</v>
      </c>
      <c r="M12" s="13" t="n">
        <f aca="false">(YEAR(Info!$B$3)-YEAR(L12))*12+MONTH(Info!$B$3)-MONTH(L12)</f>
        <v>2</v>
      </c>
      <c r="N12" s="7" t="str">
        <f aca="false">IF(M12&gt;Info!$B$4,"Stale","Active")</f>
        <v>Active</v>
      </c>
    </row>
    <row r="13" customFormat="false" ht="15" hidden="false" customHeight="false" outlineLevel="0" collapsed="false">
      <c r="A13" s="7" t="n">
        <v>12</v>
      </c>
      <c r="B13" s="8" t="s">
        <v>70</v>
      </c>
      <c r="C13" s="8" t="s">
        <v>22</v>
      </c>
      <c r="D13" s="7"/>
      <c r="E13" s="7"/>
      <c r="F13" s="7" t="s">
        <v>32</v>
      </c>
      <c r="G13" s="8" t="s">
        <v>71</v>
      </c>
      <c r="H13" s="9" t="s">
        <v>72</v>
      </c>
      <c r="I13" s="10" t="n">
        <v>33300</v>
      </c>
      <c r="J13" s="11" t="n">
        <v>44986</v>
      </c>
      <c r="K13" s="12" t="n">
        <f aca="false">ROUND((Info!$B$3-J13)/365.25,1)</f>
        <v>3.6</v>
      </c>
      <c r="L13" s="11" t="n">
        <v>45505</v>
      </c>
      <c r="M13" s="13" t="n">
        <f aca="false">(YEAR(Info!$B$3)-YEAR(L13))*12+MONTH(Info!$B$3)-MONTH(L13)</f>
        <v>26</v>
      </c>
      <c r="N13" s="7" t="str">
        <f aca="false">IF(M13&gt;Info!$B$4,"Stale","Active")</f>
        <v>Stale</v>
      </c>
    </row>
    <row r="14" customFormat="false" ht="15" hidden="false" customHeight="false" outlineLevel="0" collapsed="false">
      <c r="A14" s="7" t="n">
        <v>13</v>
      </c>
      <c r="B14" s="8" t="s">
        <v>73</v>
      </c>
      <c r="C14" s="8" t="s">
        <v>74</v>
      </c>
      <c r="D14" s="7"/>
      <c r="E14" s="7"/>
      <c r="F14" s="7" t="s">
        <v>32</v>
      </c>
      <c r="G14" s="8" t="s">
        <v>75</v>
      </c>
      <c r="H14" s="9" t="s">
        <v>76</v>
      </c>
      <c r="I14" s="10" t="n">
        <v>33000</v>
      </c>
      <c r="J14" s="11" t="n">
        <v>44958</v>
      </c>
      <c r="K14" s="12" t="n">
        <f aca="false">ROUND((Info!$B$3-J14)/365.25,1)</f>
        <v>3.7</v>
      </c>
      <c r="L14" s="11" t="n">
        <v>46296</v>
      </c>
      <c r="M14" s="13" t="n">
        <f aca="false">(YEAR(Info!$B$3)-YEAR(L14))*12+MONTH(Info!$B$3)-MONTH(L14)</f>
        <v>0</v>
      </c>
      <c r="N14" s="7" t="str">
        <f aca="false">IF(M14&gt;Info!$B$4,"Stale","Active")</f>
        <v>Active</v>
      </c>
    </row>
    <row r="15" customFormat="false" ht="15" hidden="false" customHeight="false" outlineLevel="0" collapsed="false">
      <c r="A15" s="7" t="n">
        <v>14</v>
      </c>
      <c r="B15" s="8" t="s">
        <v>77</v>
      </c>
      <c r="C15" s="8" t="s">
        <v>78</v>
      </c>
      <c r="D15" s="7"/>
      <c r="E15" s="7" t="s">
        <v>32</v>
      </c>
      <c r="F15" s="7"/>
      <c r="G15" s="8" t="s">
        <v>79</v>
      </c>
      <c r="H15" s="9" t="s">
        <v>80</v>
      </c>
      <c r="I15" s="10" t="n">
        <v>24800</v>
      </c>
      <c r="J15" s="11" t="n">
        <v>45717</v>
      </c>
      <c r="K15" s="12" t="n">
        <f aca="false">ROUND((Info!$B$3-J15)/365.25,1)</f>
        <v>1.6</v>
      </c>
      <c r="L15" s="11" t="n">
        <v>46296</v>
      </c>
      <c r="M15" s="13" t="n">
        <f aca="false">(YEAR(Info!$B$3)-YEAR(L15))*12+MONTH(Info!$B$3)-MONTH(L15)</f>
        <v>0</v>
      </c>
      <c r="N15" s="7" t="str">
        <f aca="false">IF(M15&gt;Info!$B$4,"Stale","Active")</f>
        <v>Active</v>
      </c>
    </row>
    <row r="16" customFormat="false" ht="15" hidden="false" customHeight="false" outlineLevel="0" collapsed="false">
      <c r="A16" s="7" t="n">
        <v>15</v>
      </c>
      <c r="B16" s="8" t="s">
        <v>81</v>
      </c>
      <c r="C16" s="8" t="s">
        <v>20</v>
      </c>
      <c r="D16" s="7" t="s">
        <v>32</v>
      </c>
      <c r="E16" s="7"/>
      <c r="F16" s="7"/>
      <c r="G16" s="8" t="s">
        <v>82</v>
      </c>
      <c r="H16" s="9" t="s">
        <v>83</v>
      </c>
      <c r="I16" s="10" t="n">
        <v>16500</v>
      </c>
      <c r="J16" s="11" t="n">
        <v>45017</v>
      </c>
      <c r="K16" s="12" t="n">
        <f aca="false">ROUND((Info!$B$3-J16)/365.25,1)</f>
        <v>3.5</v>
      </c>
      <c r="L16" s="11" t="n">
        <v>46296</v>
      </c>
      <c r="M16" s="13" t="n">
        <f aca="false">(YEAR(Info!$B$3)-YEAR(L16))*12+MONTH(Info!$B$3)-MONTH(L16)</f>
        <v>0</v>
      </c>
      <c r="N16" s="7" t="str">
        <f aca="false">IF(M16&gt;Info!$B$4,"Stale","Active")</f>
        <v>Active</v>
      </c>
    </row>
    <row r="17" customFormat="false" ht="15" hidden="false" customHeight="false" outlineLevel="0" collapsed="false">
      <c r="A17" s="7" t="n">
        <v>16</v>
      </c>
      <c r="B17" s="8" t="s">
        <v>84</v>
      </c>
      <c r="C17" s="8" t="s">
        <v>22</v>
      </c>
      <c r="D17" s="7"/>
      <c r="E17" s="7"/>
      <c r="F17" s="7" t="s">
        <v>32</v>
      </c>
      <c r="G17" s="8" t="s">
        <v>85</v>
      </c>
      <c r="H17" s="9" t="s">
        <v>86</v>
      </c>
      <c r="I17" s="10" t="n">
        <v>15300</v>
      </c>
      <c r="J17" s="11" t="n">
        <v>44986</v>
      </c>
      <c r="K17" s="12" t="n">
        <f aca="false">ROUND((Info!$B$3-J17)/365.25,1)</f>
        <v>3.6</v>
      </c>
      <c r="L17" s="11" t="n">
        <v>46266</v>
      </c>
      <c r="M17" s="13" t="n">
        <f aca="false">(YEAR(Info!$B$3)-YEAR(L17))*12+MONTH(Info!$B$3)-MONTH(L17)</f>
        <v>1</v>
      </c>
      <c r="N17" s="7" t="str">
        <f aca="false">IF(M17&gt;Info!$B$4,"Stale","Active")</f>
        <v>Active</v>
      </c>
    </row>
    <row r="18" customFormat="false" ht="15" hidden="false" customHeight="false" outlineLevel="0" collapsed="false">
      <c r="A18" s="7" t="n">
        <v>17</v>
      </c>
      <c r="B18" s="8" t="s">
        <v>87</v>
      </c>
      <c r="C18" s="8" t="s">
        <v>22</v>
      </c>
      <c r="D18" s="7"/>
      <c r="E18" s="7"/>
      <c r="F18" s="7" t="s">
        <v>32</v>
      </c>
      <c r="G18" s="8" t="s">
        <v>88</v>
      </c>
      <c r="H18" s="9" t="s">
        <v>89</v>
      </c>
      <c r="I18" s="10" t="n">
        <v>10900</v>
      </c>
      <c r="J18" s="11" t="n">
        <v>44958</v>
      </c>
      <c r="K18" s="12" t="n">
        <f aca="false">ROUND((Info!$B$3-J18)/365.25,1)</f>
        <v>3.7</v>
      </c>
      <c r="L18" s="11" t="n">
        <v>46296</v>
      </c>
      <c r="M18" s="13" t="n">
        <f aca="false">(YEAR(Info!$B$3)-YEAR(L18))*12+MONTH(Info!$B$3)-MONTH(L18)</f>
        <v>0</v>
      </c>
      <c r="N18" s="7" t="str">
        <f aca="false">IF(M18&gt;Info!$B$4,"Stale","Active")</f>
        <v>Active</v>
      </c>
    </row>
    <row r="19" customFormat="false" ht="15" hidden="false" customHeight="false" outlineLevel="0" collapsed="false">
      <c r="A19" s="7" t="n">
        <v>18</v>
      </c>
      <c r="B19" s="8" t="s">
        <v>90</v>
      </c>
      <c r="C19" s="8" t="s">
        <v>36</v>
      </c>
      <c r="D19" s="7" t="s">
        <v>32</v>
      </c>
      <c r="E19" s="7"/>
      <c r="F19" s="7" t="s">
        <v>32</v>
      </c>
      <c r="G19" s="8" t="s">
        <v>91</v>
      </c>
      <c r="H19" s="9" t="s">
        <v>92</v>
      </c>
      <c r="I19" s="10" t="n">
        <v>8400</v>
      </c>
      <c r="J19" s="11" t="n">
        <v>44986</v>
      </c>
      <c r="K19" s="12" t="n">
        <f aca="false">ROUND((Info!$B$3-J19)/365.25,1)</f>
        <v>3.6</v>
      </c>
      <c r="L19" s="11" t="n">
        <v>45505</v>
      </c>
      <c r="M19" s="13" t="n">
        <f aca="false">(YEAR(Info!$B$3)-YEAR(L19))*12+MONTH(Info!$B$3)-MONTH(L19)</f>
        <v>26</v>
      </c>
      <c r="N19" s="7" t="str">
        <f aca="false">IF(M19&gt;Info!$B$4,"Stale","Active")</f>
        <v>Stale</v>
      </c>
    </row>
    <row r="20" customFormat="false" ht="15" hidden="false" customHeight="false" outlineLevel="0" collapsed="false">
      <c r="A20" s="7" t="n">
        <v>19</v>
      </c>
      <c r="B20" s="8" t="s">
        <v>93</v>
      </c>
      <c r="C20" s="8" t="s">
        <v>94</v>
      </c>
      <c r="D20" s="7"/>
      <c r="E20" s="7" t="s">
        <v>32</v>
      </c>
      <c r="F20" s="7"/>
      <c r="G20" s="8" t="s">
        <v>95</v>
      </c>
      <c r="H20" s="9" t="s">
        <v>96</v>
      </c>
      <c r="I20" s="10" t="n">
        <v>8200</v>
      </c>
      <c r="J20" s="11" t="n">
        <v>45505</v>
      </c>
      <c r="K20" s="12" t="n">
        <f aca="false">ROUND((Info!$B$3-J20)/365.25,1)</f>
        <v>2.2</v>
      </c>
      <c r="L20" s="11" t="n">
        <v>46296</v>
      </c>
      <c r="M20" s="13" t="n">
        <f aca="false">(YEAR(Info!$B$3)-YEAR(L20))*12+MONTH(Info!$B$3)-MONTH(L20)</f>
        <v>0</v>
      </c>
      <c r="N20" s="7" t="str">
        <f aca="false">IF(M20&gt;Info!$B$4,"Stale","Active")</f>
        <v>Active</v>
      </c>
    </row>
    <row r="21" customFormat="false" ht="15" hidden="false" customHeight="false" outlineLevel="0" collapsed="false">
      <c r="A21" s="7" t="n">
        <v>20</v>
      </c>
      <c r="B21" s="8" t="s">
        <v>97</v>
      </c>
      <c r="C21" s="8" t="s">
        <v>22</v>
      </c>
      <c r="D21" s="7"/>
      <c r="E21" s="7"/>
      <c r="F21" s="7" t="s">
        <v>32</v>
      </c>
      <c r="G21" s="8" t="s">
        <v>98</v>
      </c>
      <c r="H21" s="9" t="s">
        <v>99</v>
      </c>
      <c r="I21" s="10" t="n">
        <v>7900</v>
      </c>
      <c r="J21" s="11" t="n">
        <v>44986</v>
      </c>
      <c r="K21" s="12" t="n">
        <f aca="false">ROUND((Info!$B$3-J21)/365.25,1)</f>
        <v>3.6</v>
      </c>
      <c r="L21" s="11" t="n">
        <v>45261</v>
      </c>
      <c r="M21" s="13" t="n">
        <f aca="false">(YEAR(Info!$B$3)-YEAR(L21))*12+MONTH(Info!$B$3)-MONTH(L21)</f>
        <v>34</v>
      </c>
      <c r="N21" s="7" t="str">
        <f aca="false">IF(M21&gt;Info!$B$4,"Stale","Active")</f>
        <v>Stale</v>
      </c>
    </row>
    <row r="22" customFormat="false" ht="15" hidden="false" customHeight="false" outlineLevel="0" collapsed="false">
      <c r="A22" s="7" t="n">
        <v>21</v>
      </c>
      <c r="B22" s="8" t="s">
        <v>100</v>
      </c>
      <c r="C22" s="8" t="s">
        <v>22</v>
      </c>
      <c r="D22" s="7"/>
      <c r="E22" s="7"/>
      <c r="F22" s="7" t="s">
        <v>32</v>
      </c>
      <c r="G22" s="8" t="s">
        <v>101</v>
      </c>
      <c r="H22" s="9" t="s">
        <v>102</v>
      </c>
      <c r="I22" s="10" t="n">
        <v>7100</v>
      </c>
      <c r="J22" s="11" t="n">
        <v>44986</v>
      </c>
      <c r="K22" s="12" t="n">
        <f aca="false">ROUND((Info!$B$3-J22)/365.25,1)</f>
        <v>3.6</v>
      </c>
      <c r="L22" s="11" t="n">
        <v>46296</v>
      </c>
      <c r="M22" s="13" t="n">
        <f aca="false">(YEAR(Info!$B$3)-YEAR(L22))*12+MONTH(Info!$B$3)-MONTH(L22)</f>
        <v>0</v>
      </c>
      <c r="N22" s="7" t="str">
        <f aca="false">IF(M22&gt;Info!$B$4,"Stale","Active")</f>
        <v>Active</v>
      </c>
    </row>
    <row r="23" customFormat="false" ht="15" hidden="false" customHeight="false" outlineLevel="0" collapsed="false">
      <c r="A23" s="7" t="n">
        <v>22</v>
      </c>
      <c r="B23" s="8" t="s">
        <v>103</v>
      </c>
      <c r="C23" s="8" t="s">
        <v>20</v>
      </c>
      <c r="D23" s="7" t="s">
        <v>32</v>
      </c>
      <c r="E23" s="7"/>
      <c r="F23" s="7"/>
      <c r="G23" s="8" t="s">
        <v>104</v>
      </c>
      <c r="H23" s="9" t="s">
        <v>105</v>
      </c>
      <c r="I23" s="10" t="n">
        <v>6300</v>
      </c>
      <c r="J23" s="11" t="n">
        <v>45689</v>
      </c>
      <c r="K23" s="12" t="n">
        <f aca="false">ROUND((Info!$B$3-J23)/365.25,1)</f>
        <v>1.7</v>
      </c>
      <c r="L23" s="11" t="n">
        <v>46266</v>
      </c>
      <c r="M23" s="13" t="n">
        <f aca="false">(YEAR(Info!$B$3)-YEAR(L23))*12+MONTH(Info!$B$3)-MONTH(L23)</f>
        <v>1</v>
      </c>
      <c r="N23" s="7" t="str">
        <f aca="false">IF(M23&gt;Info!$B$4,"Stale","Active")</f>
        <v>Active</v>
      </c>
    </row>
    <row r="24" customFormat="false" ht="15" hidden="false" customHeight="false" outlineLevel="0" collapsed="false">
      <c r="A24" s="7" t="n">
        <v>23</v>
      </c>
      <c r="B24" s="8" t="s">
        <v>106</v>
      </c>
      <c r="C24" s="8" t="s">
        <v>107</v>
      </c>
      <c r="D24" s="7" t="s">
        <v>32</v>
      </c>
      <c r="E24" s="7" t="s">
        <v>32</v>
      </c>
      <c r="F24" s="7"/>
      <c r="G24" s="8" t="s">
        <v>108</v>
      </c>
      <c r="H24" s="9" t="s">
        <v>109</v>
      </c>
      <c r="I24" s="10" t="n">
        <v>6000</v>
      </c>
      <c r="J24" s="11" t="n">
        <v>45261</v>
      </c>
      <c r="K24" s="12" t="n">
        <f aca="false">ROUND((Info!$B$3-J24)/365.25,1)</f>
        <v>2.9</v>
      </c>
      <c r="L24" s="11" t="n">
        <v>46204</v>
      </c>
      <c r="M24" s="13" t="n">
        <f aca="false">(YEAR(Info!$B$3)-YEAR(L24))*12+MONTH(Info!$B$3)-MONTH(L24)</f>
        <v>3</v>
      </c>
      <c r="N24" s="7" t="str">
        <f aca="false">IF(M24&gt;Info!$B$4,"Stale","Active")</f>
        <v>Active</v>
      </c>
    </row>
    <row r="25" customFormat="false" ht="15" hidden="false" customHeight="false" outlineLevel="0" collapsed="false">
      <c r="A25" s="7" t="n">
        <v>24</v>
      </c>
      <c r="B25" s="8" t="s">
        <v>110</v>
      </c>
      <c r="C25" s="8" t="s">
        <v>20</v>
      </c>
      <c r="D25" s="7" t="s">
        <v>32</v>
      </c>
      <c r="E25" s="7"/>
      <c r="F25" s="7"/>
      <c r="G25" s="8" t="s">
        <v>111</v>
      </c>
      <c r="H25" s="9" t="s">
        <v>112</v>
      </c>
      <c r="I25" s="10" t="n">
        <v>5300</v>
      </c>
      <c r="J25" s="11" t="n">
        <v>45292</v>
      </c>
      <c r="K25" s="12" t="n">
        <f aca="false">ROUND((Info!$B$3-J25)/365.25,1)</f>
        <v>2.8</v>
      </c>
      <c r="L25" s="11" t="n">
        <v>46266</v>
      </c>
      <c r="M25" s="13" t="n">
        <f aca="false">(YEAR(Info!$B$3)-YEAR(L25))*12+MONTH(Info!$B$3)-MONTH(L25)</f>
        <v>1</v>
      </c>
      <c r="N25" s="7" t="str">
        <f aca="false">IF(M25&gt;Info!$B$4,"Stale","Active")</f>
        <v>Active</v>
      </c>
    </row>
    <row r="26" customFormat="false" ht="15" hidden="false" customHeight="false" outlineLevel="0" collapsed="false">
      <c r="A26" s="7" t="n">
        <v>25</v>
      </c>
      <c r="B26" s="8" t="s">
        <v>113</v>
      </c>
      <c r="C26" s="8" t="s">
        <v>20</v>
      </c>
      <c r="D26" s="7" t="s">
        <v>32</v>
      </c>
      <c r="E26" s="7"/>
      <c r="F26" s="7"/>
      <c r="G26" s="8" t="s">
        <v>114</v>
      </c>
      <c r="H26" s="9" t="s">
        <v>115</v>
      </c>
      <c r="I26" s="10" t="n">
        <v>3900</v>
      </c>
      <c r="J26" s="11" t="n">
        <v>45717</v>
      </c>
      <c r="K26" s="12" t="n">
        <f aca="false">ROUND((Info!$B$3-J26)/365.25,1)</f>
        <v>1.6</v>
      </c>
      <c r="L26" s="11" t="n">
        <v>46235</v>
      </c>
      <c r="M26" s="13" t="n">
        <f aca="false">(YEAR(Info!$B$3)-YEAR(L26))*12+MONTH(Info!$B$3)-MONTH(L26)</f>
        <v>2</v>
      </c>
      <c r="N26" s="7" t="str">
        <f aca="false">IF(M26&gt;Info!$B$4,"Stale","Active")</f>
        <v>Active</v>
      </c>
    </row>
    <row r="27" customFormat="false" ht="15" hidden="false" customHeight="false" outlineLevel="0" collapsed="false">
      <c r="A27" s="7" t="n">
        <v>26</v>
      </c>
      <c r="B27" s="8" t="s">
        <v>116</v>
      </c>
      <c r="C27" s="8" t="s">
        <v>117</v>
      </c>
      <c r="D27" s="7" t="s">
        <v>32</v>
      </c>
      <c r="E27" s="7"/>
      <c r="F27" s="7"/>
      <c r="G27" s="8" t="s">
        <v>118</v>
      </c>
      <c r="H27" s="9" t="s">
        <v>119</v>
      </c>
      <c r="I27" s="10" t="n">
        <v>3300</v>
      </c>
      <c r="J27" s="11" t="n">
        <v>45566</v>
      </c>
      <c r="K27" s="12" t="n">
        <f aca="false">ROUND((Info!$B$3-J27)/365.25,1)</f>
        <v>2</v>
      </c>
      <c r="L27" s="11" t="n">
        <v>46266</v>
      </c>
      <c r="M27" s="13" t="n">
        <f aca="false">(YEAR(Info!$B$3)-YEAR(L27))*12+MONTH(Info!$B$3)-MONTH(L27)</f>
        <v>1</v>
      </c>
      <c r="N27" s="7" t="str">
        <f aca="false">IF(M27&gt;Info!$B$4,"Stale","Active")</f>
        <v>Active</v>
      </c>
    </row>
    <row r="28" customFormat="false" ht="15" hidden="false" customHeight="false" outlineLevel="0" collapsed="false">
      <c r="A28" s="7" t="n">
        <v>27</v>
      </c>
      <c r="B28" s="8" t="s">
        <v>120</v>
      </c>
      <c r="C28" s="8" t="s">
        <v>121</v>
      </c>
      <c r="D28" s="7"/>
      <c r="E28" s="7" t="s">
        <v>32</v>
      </c>
      <c r="F28" s="7"/>
      <c r="G28" s="8" t="s">
        <v>122</v>
      </c>
      <c r="H28" s="9" t="s">
        <v>123</v>
      </c>
      <c r="I28" s="10" t="n">
        <v>2800</v>
      </c>
      <c r="J28" s="11" t="n">
        <v>45200</v>
      </c>
      <c r="K28" s="12" t="n">
        <f aca="false">ROUND((Info!$B$3-J28)/365.25,1)</f>
        <v>3</v>
      </c>
      <c r="L28" s="11" t="n">
        <v>46296</v>
      </c>
      <c r="M28" s="13" t="n">
        <f aca="false">(YEAR(Info!$B$3)-YEAR(L28))*12+MONTH(Info!$B$3)-MONTH(L28)</f>
        <v>0</v>
      </c>
      <c r="N28" s="7" t="str">
        <f aca="false">IF(M28&gt;Info!$B$4,"Stale","Active")</f>
        <v>Active</v>
      </c>
    </row>
    <row r="29" customFormat="false" ht="15" hidden="false" customHeight="false" outlineLevel="0" collapsed="false">
      <c r="A29" s="7" t="n">
        <v>28</v>
      </c>
      <c r="B29" s="8" t="s">
        <v>124</v>
      </c>
      <c r="C29" s="8" t="s">
        <v>125</v>
      </c>
      <c r="D29" s="7" t="s">
        <v>32</v>
      </c>
      <c r="E29" s="7" t="s">
        <v>32</v>
      </c>
      <c r="F29" s="7"/>
      <c r="G29" s="8" t="s">
        <v>126</v>
      </c>
      <c r="H29" s="9" t="s">
        <v>127</v>
      </c>
      <c r="I29" s="10" t="n">
        <v>2700</v>
      </c>
      <c r="J29" s="11" t="n">
        <v>45200</v>
      </c>
      <c r="K29" s="12" t="n">
        <f aca="false">ROUND((Info!$B$3-J29)/365.25,1)</f>
        <v>3</v>
      </c>
      <c r="L29" s="11" t="n">
        <v>46296</v>
      </c>
      <c r="M29" s="13" t="n">
        <f aca="false">(YEAR(Info!$B$3)-YEAR(L29))*12+MONTH(Info!$B$3)-MONTH(L29)</f>
        <v>0</v>
      </c>
      <c r="N29" s="7" t="str">
        <f aca="false">IF(M29&gt;Info!$B$4,"Stale","Active")</f>
        <v>Active</v>
      </c>
    </row>
    <row r="30" customFormat="false" ht="15" hidden="false" customHeight="false" outlineLevel="0" collapsed="false">
      <c r="A30" s="7" t="n">
        <v>29</v>
      </c>
      <c r="B30" s="8" t="s">
        <v>128</v>
      </c>
      <c r="C30" s="8" t="s">
        <v>22</v>
      </c>
      <c r="D30" s="7"/>
      <c r="E30" s="7"/>
      <c r="F30" s="7" t="s">
        <v>32</v>
      </c>
      <c r="G30" s="8" t="s">
        <v>129</v>
      </c>
      <c r="H30" s="9" t="s">
        <v>130</v>
      </c>
      <c r="I30" s="10" t="n">
        <v>2300</v>
      </c>
      <c r="J30" s="11" t="n">
        <v>44986</v>
      </c>
      <c r="K30" s="12" t="n">
        <f aca="false">ROUND((Info!$B$3-J30)/365.25,1)</f>
        <v>3.6</v>
      </c>
      <c r="L30" s="11" t="n">
        <v>45413</v>
      </c>
      <c r="M30" s="13" t="n">
        <f aca="false">(YEAR(Info!$B$3)-YEAR(L30))*12+MONTH(Info!$B$3)-MONTH(L30)</f>
        <v>29</v>
      </c>
      <c r="N30" s="7" t="str">
        <f aca="false">IF(M30&gt;Info!$B$4,"Stale","Active")</f>
        <v>Stale</v>
      </c>
    </row>
    <row r="31" customFormat="false" ht="15" hidden="false" customHeight="false" outlineLevel="0" collapsed="false">
      <c r="A31" s="7" t="n">
        <v>30</v>
      </c>
      <c r="B31" s="8" t="s">
        <v>131</v>
      </c>
      <c r="C31" s="8" t="s">
        <v>21</v>
      </c>
      <c r="D31" s="7"/>
      <c r="E31" s="7" t="s">
        <v>32</v>
      </c>
      <c r="F31" s="7"/>
      <c r="G31" s="8" t="s">
        <v>132</v>
      </c>
      <c r="H31" s="9" t="s">
        <v>133</v>
      </c>
      <c r="I31" s="10" t="n">
        <v>2300</v>
      </c>
      <c r="J31" s="11" t="n">
        <v>45870</v>
      </c>
      <c r="K31" s="12" t="n">
        <f aca="false">ROUND((Info!$B$3-J31)/365.25,1)</f>
        <v>1.2</v>
      </c>
      <c r="L31" s="11" t="n">
        <v>46296</v>
      </c>
      <c r="M31" s="13" t="n">
        <f aca="false">(YEAR(Info!$B$3)-YEAR(L31))*12+MONTH(Info!$B$3)-MONTH(L31)</f>
        <v>0</v>
      </c>
      <c r="N31" s="7" t="str">
        <f aca="false">IF(M31&gt;Info!$B$4,"Stale","Active")</f>
        <v>Active</v>
      </c>
    </row>
    <row r="32" customFormat="false" ht="15" hidden="false" customHeight="false" outlineLevel="0" collapsed="false">
      <c r="A32" s="7" t="n">
        <v>31</v>
      </c>
      <c r="B32" s="8" t="s">
        <v>134</v>
      </c>
      <c r="C32" s="8" t="s">
        <v>135</v>
      </c>
      <c r="D32" s="7"/>
      <c r="E32" s="7" t="s">
        <v>32</v>
      </c>
      <c r="F32" s="7"/>
      <c r="G32" s="8" t="s">
        <v>136</v>
      </c>
      <c r="H32" s="9" t="s">
        <v>137</v>
      </c>
      <c r="I32" s="10" t="n">
        <v>2300</v>
      </c>
      <c r="J32" s="11" t="n">
        <v>45566</v>
      </c>
      <c r="K32" s="12" t="n">
        <f aca="false">ROUND((Info!$B$3-J32)/365.25,1)</f>
        <v>2</v>
      </c>
      <c r="L32" s="11" t="n">
        <v>45778</v>
      </c>
      <c r="M32" s="13" t="n">
        <f aca="false">(YEAR(Info!$B$3)-YEAR(L32))*12+MONTH(Info!$B$3)-MONTH(L32)</f>
        <v>17</v>
      </c>
      <c r="N32" s="7" t="str">
        <f aca="false">IF(M32&gt;Info!$B$4,"Stale","Active")</f>
        <v>Stale</v>
      </c>
    </row>
    <row r="33" customFormat="false" ht="15" hidden="false" customHeight="false" outlineLevel="0" collapsed="false">
      <c r="A33" s="7" t="n">
        <v>32</v>
      </c>
      <c r="B33" s="8" t="s">
        <v>138</v>
      </c>
      <c r="C33" s="8" t="s">
        <v>63</v>
      </c>
      <c r="D33" s="7" t="s">
        <v>32</v>
      </c>
      <c r="E33" s="7" t="s">
        <v>32</v>
      </c>
      <c r="F33" s="7"/>
      <c r="G33" s="8" t="s">
        <v>139</v>
      </c>
      <c r="H33" s="9" t="s">
        <v>140</v>
      </c>
      <c r="I33" s="10" t="n">
        <v>2200</v>
      </c>
      <c r="J33" s="11" t="n">
        <v>45627</v>
      </c>
      <c r="K33" s="12" t="n">
        <f aca="false">ROUND((Info!$B$3-J33)/365.25,1)</f>
        <v>1.9</v>
      </c>
      <c r="L33" s="11" t="n">
        <v>46266</v>
      </c>
      <c r="M33" s="13" t="n">
        <f aca="false">(YEAR(Info!$B$3)-YEAR(L33))*12+MONTH(Info!$B$3)-MONTH(L33)</f>
        <v>1</v>
      </c>
      <c r="N33" s="7" t="str">
        <f aca="false">IF(M33&gt;Info!$B$4,"Stale","Active")</f>
        <v>Active</v>
      </c>
    </row>
    <row r="34" customFormat="false" ht="15" hidden="false" customHeight="false" outlineLevel="0" collapsed="false">
      <c r="A34" s="7" t="n">
        <v>33</v>
      </c>
      <c r="B34" s="8" t="s">
        <v>141</v>
      </c>
      <c r="C34" s="8" t="s">
        <v>142</v>
      </c>
      <c r="D34" s="7" t="s">
        <v>32</v>
      </c>
      <c r="E34" s="7" t="s">
        <v>32</v>
      </c>
      <c r="F34" s="7"/>
      <c r="G34" s="8" t="s">
        <v>143</v>
      </c>
      <c r="H34" s="9" t="s">
        <v>144</v>
      </c>
      <c r="I34" s="10" t="n">
        <v>2100</v>
      </c>
      <c r="J34" s="11" t="n">
        <v>45078</v>
      </c>
      <c r="K34" s="12" t="n">
        <f aca="false">ROUND((Info!$B$3-J34)/365.25,1)</f>
        <v>3.4</v>
      </c>
      <c r="L34" s="11" t="n">
        <v>46023</v>
      </c>
      <c r="M34" s="13" t="n">
        <f aca="false">(YEAR(Info!$B$3)-YEAR(L34))*12+MONTH(Info!$B$3)-MONTH(L34)</f>
        <v>9</v>
      </c>
      <c r="N34" s="7" t="str">
        <f aca="false">IF(M34&gt;Info!$B$4,"Stale","Active")</f>
        <v>Active</v>
      </c>
    </row>
    <row r="35" customFormat="false" ht="15" hidden="false" customHeight="false" outlineLevel="0" collapsed="false">
      <c r="A35" s="7" t="n">
        <v>34</v>
      </c>
      <c r="B35" s="8" t="s">
        <v>145</v>
      </c>
      <c r="C35" s="8" t="s">
        <v>20</v>
      </c>
      <c r="D35" s="7" t="s">
        <v>32</v>
      </c>
      <c r="E35" s="7"/>
      <c r="F35" s="7"/>
      <c r="G35" s="8" t="s">
        <v>146</v>
      </c>
      <c r="H35" s="9" t="s">
        <v>147</v>
      </c>
      <c r="I35" s="10" t="n">
        <v>2000</v>
      </c>
      <c r="J35" s="11" t="n">
        <v>45383</v>
      </c>
      <c r="K35" s="12" t="n">
        <f aca="false">ROUND((Info!$B$3-J35)/365.25,1)</f>
        <v>2.5</v>
      </c>
      <c r="L35" s="11" t="n">
        <v>46113</v>
      </c>
      <c r="M35" s="13" t="n">
        <f aca="false">(YEAR(Info!$B$3)-YEAR(L35))*12+MONTH(Info!$B$3)-MONTH(L35)</f>
        <v>6</v>
      </c>
      <c r="N35" s="7" t="str">
        <f aca="false">IF(M35&gt;Info!$B$4,"Stale","Active")</f>
        <v>Active</v>
      </c>
    </row>
    <row r="36" customFormat="false" ht="15" hidden="false" customHeight="false" outlineLevel="0" collapsed="false">
      <c r="A36" s="7" t="n">
        <v>35</v>
      </c>
      <c r="B36" s="8" t="s">
        <v>148</v>
      </c>
      <c r="C36" s="8" t="s">
        <v>20</v>
      </c>
      <c r="D36" s="7" t="s">
        <v>32</v>
      </c>
      <c r="E36" s="7"/>
      <c r="F36" s="7"/>
      <c r="G36" s="8" t="s">
        <v>149</v>
      </c>
      <c r="H36" s="9" t="s">
        <v>150</v>
      </c>
      <c r="I36" s="10" t="n">
        <v>2000</v>
      </c>
      <c r="J36" s="11" t="n">
        <v>45017</v>
      </c>
      <c r="K36" s="12" t="n">
        <f aca="false">ROUND((Info!$B$3-J36)/365.25,1)</f>
        <v>3.5</v>
      </c>
      <c r="L36" s="11" t="n">
        <v>46296</v>
      </c>
      <c r="M36" s="13" t="n">
        <f aca="false">(YEAR(Info!$B$3)-YEAR(L36))*12+MONTH(Info!$B$3)-MONTH(L36)</f>
        <v>0</v>
      </c>
      <c r="N36" s="7" t="str">
        <f aca="false">IF(M36&gt;Info!$B$4,"Stale","Active")</f>
        <v>Active</v>
      </c>
    </row>
    <row r="37" customFormat="false" ht="15" hidden="false" customHeight="false" outlineLevel="0" collapsed="false">
      <c r="A37" s="7" t="n">
        <v>36</v>
      </c>
      <c r="B37" s="8" t="s">
        <v>151</v>
      </c>
      <c r="C37" s="8" t="s">
        <v>22</v>
      </c>
      <c r="D37" s="7"/>
      <c r="E37" s="7"/>
      <c r="F37" s="7" t="s">
        <v>32</v>
      </c>
      <c r="G37" s="8" t="s">
        <v>152</v>
      </c>
      <c r="H37" s="9" t="s">
        <v>153</v>
      </c>
      <c r="I37" s="10" t="n">
        <v>2000</v>
      </c>
      <c r="J37" s="11" t="n">
        <v>45017</v>
      </c>
      <c r="K37" s="12" t="n">
        <f aca="false">ROUND((Info!$B$3-J37)/365.25,1)</f>
        <v>3.5</v>
      </c>
      <c r="L37" s="11" t="n">
        <v>45778</v>
      </c>
      <c r="M37" s="13" t="n">
        <f aca="false">(YEAR(Info!$B$3)-YEAR(L37))*12+MONTH(Info!$B$3)-MONTH(L37)</f>
        <v>17</v>
      </c>
      <c r="N37" s="7" t="str">
        <f aca="false">IF(M37&gt;Info!$B$4,"Stale","Active")</f>
        <v>Stale</v>
      </c>
    </row>
    <row r="38" customFormat="false" ht="15" hidden="false" customHeight="false" outlineLevel="0" collapsed="false">
      <c r="A38" s="7" t="n">
        <v>37</v>
      </c>
      <c r="B38" s="8" t="s">
        <v>154</v>
      </c>
      <c r="C38" s="8" t="s">
        <v>117</v>
      </c>
      <c r="D38" s="7" t="s">
        <v>32</v>
      </c>
      <c r="E38" s="7"/>
      <c r="F38" s="7"/>
      <c r="G38" s="8" t="s">
        <v>155</v>
      </c>
      <c r="H38" s="9" t="s">
        <v>156</v>
      </c>
      <c r="I38" s="10" t="n">
        <v>1900</v>
      </c>
      <c r="J38" s="11" t="n">
        <v>45231</v>
      </c>
      <c r="K38" s="12" t="n">
        <f aca="false">ROUND((Info!$B$3-J38)/365.25,1)</f>
        <v>3</v>
      </c>
      <c r="L38" s="11" t="n">
        <v>45717</v>
      </c>
      <c r="M38" s="13" t="n">
        <f aca="false">(YEAR(Info!$B$3)-YEAR(L38))*12+MONTH(Info!$B$3)-MONTH(L38)</f>
        <v>19</v>
      </c>
      <c r="N38" s="7" t="str">
        <f aca="false">IF(M38&gt;Info!$B$4,"Stale","Active")</f>
        <v>Stale</v>
      </c>
    </row>
    <row r="39" customFormat="false" ht="15" hidden="false" customHeight="false" outlineLevel="0" collapsed="false">
      <c r="A39" s="7" t="n">
        <v>38</v>
      </c>
      <c r="B39" s="8" t="s">
        <v>157</v>
      </c>
      <c r="C39" s="8" t="s">
        <v>67</v>
      </c>
      <c r="D39" s="7" t="s">
        <v>32</v>
      </c>
      <c r="E39" s="7" t="s">
        <v>32</v>
      </c>
      <c r="F39" s="7" t="s">
        <v>32</v>
      </c>
      <c r="G39" s="8" t="s">
        <v>158</v>
      </c>
      <c r="H39" s="9" t="s">
        <v>159</v>
      </c>
      <c r="I39" s="10" t="n">
        <v>1800</v>
      </c>
      <c r="J39" s="11" t="n">
        <v>45505</v>
      </c>
      <c r="K39" s="12" t="n">
        <f aca="false">ROUND((Info!$B$3-J39)/365.25,1)</f>
        <v>2.2</v>
      </c>
      <c r="L39" s="11" t="n">
        <v>46143</v>
      </c>
      <c r="M39" s="13" t="n">
        <f aca="false">(YEAR(Info!$B$3)-YEAR(L39))*12+MONTH(Info!$B$3)-MONTH(L39)</f>
        <v>5</v>
      </c>
      <c r="N39" s="7" t="str">
        <f aca="false">IF(M39&gt;Info!$B$4,"Stale","Active")</f>
        <v>Active</v>
      </c>
    </row>
    <row r="40" customFormat="false" ht="15" hidden="false" customHeight="false" outlineLevel="0" collapsed="false">
      <c r="A40" s="7" t="n">
        <v>39</v>
      </c>
      <c r="B40" s="8" t="s">
        <v>160</v>
      </c>
      <c r="C40" s="8" t="s">
        <v>20</v>
      </c>
      <c r="D40" s="7" t="s">
        <v>32</v>
      </c>
      <c r="E40" s="7"/>
      <c r="F40" s="7"/>
      <c r="G40" s="8" t="s">
        <v>161</v>
      </c>
      <c r="H40" s="9" t="s">
        <v>162</v>
      </c>
      <c r="I40" s="10" t="n">
        <v>1800</v>
      </c>
      <c r="J40" s="11" t="n">
        <v>45658</v>
      </c>
      <c r="K40" s="12" t="n">
        <f aca="false">ROUND((Info!$B$3-J40)/365.25,1)</f>
        <v>1.8</v>
      </c>
      <c r="L40" s="11" t="n">
        <v>46204</v>
      </c>
      <c r="M40" s="13" t="n">
        <f aca="false">(YEAR(Info!$B$3)-YEAR(L40))*12+MONTH(Info!$B$3)-MONTH(L40)</f>
        <v>3</v>
      </c>
      <c r="N40" s="7" t="str">
        <f aca="false">IF(M40&gt;Info!$B$4,"Stale","Active")</f>
        <v>Active</v>
      </c>
    </row>
    <row r="41" customFormat="false" ht="15" hidden="false" customHeight="false" outlineLevel="0" collapsed="false">
      <c r="A41" s="7" t="n">
        <v>40</v>
      </c>
      <c r="B41" s="8" t="s">
        <v>163</v>
      </c>
      <c r="C41" s="8" t="s">
        <v>164</v>
      </c>
      <c r="D41" s="7" t="s">
        <v>32</v>
      </c>
      <c r="E41" s="7" t="s">
        <v>32</v>
      </c>
      <c r="F41" s="7"/>
      <c r="G41" s="8" t="s">
        <v>165</v>
      </c>
      <c r="H41" s="9" t="s">
        <v>166</v>
      </c>
      <c r="I41" s="10" t="n">
        <v>1800</v>
      </c>
      <c r="J41" s="11" t="n">
        <v>45413</v>
      </c>
      <c r="K41" s="12" t="n">
        <f aca="false">ROUND((Info!$B$3-J41)/365.25,1)</f>
        <v>2.5</v>
      </c>
      <c r="L41" s="11" t="n">
        <v>46296</v>
      </c>
      <c r="M41" s="13" t="n">
        <f aca="false">(YEAR(Info!$B$3)-YEAR(L41))*12+MONTH(Info!$B$3)-MONTH(L41)</f>
        <v>0</v>
      </c>
      <c r="N41" s="7" t="str">
        <f aca="false">IF(M41&gt;Info!$B$4,"Stale","Active")</f>
        <v>Active</v>
      </c>
    </row>
    <row r="42" customFormat="false" ht="15" hidden="false" customHeight="false" outlineLevel="0" collapsed="false">
      <c r="A42" s="7" t="n">
        <v>41</v>
      </c>
      <c r="B42" s="8" t="s">
        <v>167</v>
      </c>
      <c r="C42" s="8" t="s">
        <v>168</v>
      </c>
      <c r="D42" s="7" t="s">
        <v>32</v>
      </c>
      <c r="E42" s="7"/>
      <c r="F42" s="7"/>
      <c r="G42" s="8" t="s">
        <v>169</v>
      </c>
      <c r="H42" s="9" t="s">
        <v>170</v>
      </c>
      <c r="I42" s="10" t="n">
        <v>1700</v>
      </c>
      <c r="J42" s="11" t="n">
        <v>45413</v>
      </c>
      <c r="K42" s="12" t="n">
        <f aca="false">ROUND((Info!$B$3-J42)/365.25,1)</f>
        <v>2.5</v>
      </c>
      <c r="L42" s="11" t="n">
        <v>46296</v>
      </c>
      <c r="M42" s="13" t="n">
        <f aca="false">(YEAR(Info!$B$3)-YEAR(L42))*12+MONTH(Info!$B$3)-MONTH(L42)</f>
        <v>0</v>
      </c>
      <c r="N42" s="7" t="str">
        <f aca="false">IF(M42&gt;Info!$B$4,"Stale","Active")</f>
        <v>Active</v>
      </c>
    </row>
    <row r="43" customFormat="false" ht="15" hidden="false" customHeight="false" outlineLevel="0" collapsed="false">
      <c r="A43" s="7" t="n">
        <v>42</v>
      </c>
      <c r="B43" s="8" t="s">
        <v>171</v>
      </c>
      <c r="C43" s="8" t="s">
        <v>22</v>
      </c>
      <c r="D43" s="7"/>
      <c r="E43" s="7"/>
      <c r="F43" s="7" t="s">
        <v>32</v>
      </c>
      <c r="G43" s="8" t="s">
        <v>172</v>
      </c>
      <c r="H43" s="9" t="s">
        <v>173</v>
      </c>
      <c r="I43" s="10" t="n">
        <v>1600</v>
      </c>
      <c r="J43" s="11" t="n">
        <v>44986</v>
      </c>
      <c r="K43" s="12" t="n">
        <f aca="false">ROUND((Info!$B$3-J43)/365.25,1)</f>
        <v>3.6</v>
      </c>
      <c r="L43" s="11" t="n">
        <v>45413</v>
      </c>
      <c r="M43" s="13" t="n">
        <f aca="false">(YEAR(Info!$B$3)-YEAR(L43))*12+MONTH(Info!$B$3)-MONTH(L43)</f>
        <v>29</v>
      </c>
      <c r="N43" s="7" t="str">
        <f aca="false">IF(M43&gt;Info!$B$4,"Stale","Active")</f>
        <v>Stale</v>
      </c>
    </row>
    <row r="44" customFormat="false" ht="15" hidden="false" customHeight="false" outlineLevel="0" collapsed="false">
      <c r="A44" s="7" t="n">
        <v>43</v>
      </c>
      <c r="B44" s="8" t="s">
        <v>174</v>
      </c>
      <c r="C44" s="8" t="s">
        <v>63</v>
      </c>
      <c r="D44" s="7" t="s">
        <v>32</v>
      </c>
      <c r="E44" s="7" t="s">
        <v>32</v>
      </c>
      <c r="F44" s="7"/>
      <c r="G44" s="8" t="s">
        <v>175</v>
      </c>
      <c r="H44" s="9" t="s">
        <v>176</v>
      </c>
      <c r="I44" s="10" t="n">
        <v>1500</v>
      </c>
      <c r="J44" s="11" t="n">
        <v>44896</v>
      </c>
      <c r="K44" s="12" t="n">
        <f aca="false">ROUND((Info!$B$3-J44)/365.25,1)</f>
        <v>3.9</v>
      </c>
      <c r="L44" s="11" t="n">
        <v>45627</v>
      </c>
      <c r="M44" s="13" t="n">
        <f aca="false">(YEAR(Info!$B$3)-YEAR(L44))*12+MONTH(Info!$B$3)-MONTH(L44)</f>
        <v>22</v>
      </c>
      <c r="N44" s="7" t="str">
        <f aca="false">IF(M44&gt;Info!$B$4,"Stale","Active")</f>
        <v>Stale</v>
      </c>
    </row>
    <row r="45" customFormat="false" ht="15" hidden="false" customHeight="false" outlineLevel="0" collapsed="false">
      <c r="A45" s="7" t="n">
        <v>44</v>
      </c>
      <c r="B45" s="8" t="s">
        <v>177</v>
      </c>
      <c r="C45" s="8" t="s">
        <v>22</v>
      </c>
      <c r="D45" s="7"/>
      <c r="E45" s="7"/>
      <c r="F45" s="7" t="s">
        <v>32</v>
      </c>
      <c r="G45" s="8" t="s">
        <v>178</v>
      </c>
      <c r="H45" s="9" t="s">
        <v>179</v>
      </c>
      <c r="I45" s="10" t="n">
        <v>1500</v>
      </c>
      <c r="J45" s="11" t="n">
        <v>44986</v>
      </c>
      <c r="K45" s="12" t="n">
        <f aca="false">ROUND((Info!$B$3-J45)/365.25,1)</f>
        <v>3.6</v>
      </c>
      <c r="L45" s="11" t="n">
        <v>45444</v>
      </c>
      <c r="M45" s="13" t="n">
        <f aca="false">(YEAR(Info!$B$3)-YEAR(L45))*12+MONTH(Info!$B$3)-MONTH(L45)</f>
        <v>28</v>
      </c>
      <c r="N45" s="7" t="str">
        <f aca="false">IF(M45&gt;Info!$B$4,"Stale","Active")</f>
        <v>Stale</v>
      </c>
    </row>
    <row r="46" customFormat="false" ht="15" hidden="false" customHeight="false" outlineLevel="0" collapsed="false">
      <c r="A46" s="7" t="n">
        <v>45</v>
      </c>
      <c r="B46" s="8" t="s">
        <v>180</v>
      </c>
      <c r="C46" s="8" t="s">
        <v>121</v>
      </c>
      <c r="D46" s="7"/>
      <c r="E46" s="7" t="s">
        <v>32</v>
      </c>
      <c r="F46" s="7"/>
      <c r="G46" s="8" t="s">
        <v>181</v>
      </c>
      <c r="H46" s="9" t="s">
        <v>182</v>
      </c>
      <c r="I46" s="10" t="n">
        <v>1300</v>
      </c>
      <c r="J46" s="11" t="n">
        <v>44986</v>
      </c>
      <c r="K46" s="12" t="n">
        <f aca="false">ROUND((Info!$B$3-J46)/365.25,1)</f>
        <v>3.6</v>
      </c>
      <c r="L46" s="11" t="n">
        <v>46296</v>
      </c>
      <c r="M46" s="13" t="n">
        <f aca="false">(YEAR(Info!$B$3)-YEAR(L46))*12+MONTH(Info!$B$3)-MONTH(L46)</f>
        <v>0</v>
      </c>
      <c r="N46" s="7" t="str">
        <f aca="false">IF(M46&gt;Info!$B$4,"Stale","Active")</f>
        <v>Active</v>
      </c>
    </row>
    <row r="47" customFormat="false" ht="15" hidden="false" customHeight="false" outlineLevel="0" collapsed="false">
      <c r="A47" s="7" t="n">
        <v>46</v>
      </c>
      <c r="B47" s="8" t="s">
        <v>183</v>
      </c>
      <c r="C47" s="8" t="s">
        <v>36</v>
      </c>
      <c r="D47" s="7" t="s">
        <v>32</v>
      </c>
      <c r="E47" s="7"/>
      <c r="F47" s="7" t="s">
        <v>32</v>
      </c>
      <c r="G47" s="8" t="s">
        <v>184</v>
      </c>
      <c r="H47" s="9" t="s">
        <v>185</v>
      </c>
      <c r="I47" s="10" t="n">
        <v>1200</v>
      </c>
      <c r="J47" s="11" t="n">
        <v>45231</v>
      </c>
      <c r="K47" s="12" t="n">
        <f aca="false">ROUND((Info!$B$3-J47)/365.25,1)</f>
        <v>3</v>
      </c>
      <c r="L47" s="11" t="n">
        <v>46296</v>
      </c>
      <c r="M47" s="13" t="n">
        <f aca="false">(YEAR(Info!$B$3)-YEAR(L47))*12+MONTH(Info!$B$3)-MONTH(L47)</f>
        <v>0</v>
      </c>
      <c r="N47" s="7" t="str">
        <f aca="false">IF(M47&gt;Info!$B$4,"Stale","Active")</f>
        <v>Active</v>
      </c>
    </row>
    <row r="48" customFormat="false" ht="15" hidden="false" customHeight="false" outlineLevel="0" collapsed="false">
      <c r="A48" s="7" t="n">
        <v>47</v>
      </c>
      <c r="B48" s="8" t="s">
        <v>186</v>
      </c>
      <c r="C48" s="8" t="s">
        <v>187</v>
      </c>
      <c r="D48" s="7" t="s">
        <v>32</v>
      </c>
      <c r="E48" s="7"/>
      <c r="F48" s="7"/>
      <c r="G48" s="8" t="s">
        <v>188</v>
      </c>
      <c r="H48" s="9" t="s">
        <v>189</v>
      </c>
      <c r="I48" s="10" t="n">
        <v>800</v>
      </c>
      <c r="J48" s="11" t="n">
        <v>45352</v>
      </c>
      <c r="K48" s="12" t="n">
        <f aca="false">ROUND((Info!$B$3-J48)/365.25,1)</f>
        <v>2.6</v>
      </c>
      <c r="L48" s="11" t="n">
        <v>45717</v>
      </c>
      <c r="M48" s="13" t="n">
        <f aca="false">(YEAR(Info!$B$3)-YEAR(L48))*12+MONTH(Info!$B$3)-MONTH(L48)</f>
        <v>19</v>
      </c>
      <c r="N48" s="7" t="str">
        <f aca="false">IF(M48&gt;Info!$B$4,"Stale","Active")</f>
        <v>Stale</v>
      </c>
    </row>
    <row r="49" customFormat="false" ht="15" hidden="false" customHeight="false" outlineLevel="0" collapsed="false">
      <c r="A49" s="7" t="n">
        <v>48</v>
      </c>
      <c r="B49" s="8" t="s">
        <v>190</v>
      </c>
      <c r="C49" s="8" t="s">
        <v>20</v>
      </c>
      <c r="D49" s="7" t="s">
        <v>32</v>
      </c>
      <c r="E49" s="7"/>
      <c r="F49" s="7"/>
      <c r="G49" s="8" t="s">
        <v>191</v>
      </c>
      <c r="H49" s="9" t="s">
        <v>192</v>
      </c>
      <c r="I49" s="10" t="n">
        <v>700</v>
      </c>
      <c r="J49" s="11" t="n">
        <v>45627</v>
      </c>
      <c r="K49" s="12" t="n">
        <f aca="false">ROUND((Info!$B$3-J49)/365.25,1)</f>
        <v>1.9</v>
      </c>
      <c r="L49" s="11" t="n">
        <v>46235</v>
      </c>
      <c r="M49" s="13" t="n">
        <f aca="false">(YEAR(Info!$B$3)-YEAR(L49))*12+MONTH(Info!$B$3)-MONTH(L49)</f>
        <v>2</v>
      </c>
      <c r="N49" s="7" t="str">
        <f aca="false">IF(M49&gt;Info!$B$4,"Stale","Active")</f>
        <v>Active</v>
      </c>
    </row>
    <row r="50" customFormat="false" ht="15" hidden="false" customHeight="false" outlineLevel="0" collapsed="false">
      <c r="A50" s="7" t="n">
        <v>49</v>
      </c>
      <c r="B50" s="8" t="s">
        <v>193</v>
      </c>
      <c r="C50" s="8" t="s">
        <v>194</v>
      </c>
      <c r="D50" s="7" t="s">
        <v>32</v>
      </c>
      <c r="E50" s="7"/>
      <c r="F50" s="7" t="s">
        <v>32</v>
      </c>
      <c r="G50" s="8" t="s">
        <v>195</v>
      </c>
      <c r="H50" s="9" t="s">
        <v>196</v>
      </c>
      <c r="I50" s="10" t="n">
        <v>600</v>
      </c>
      <c r="J50" s="11" t="n">
        <v>45901</v>
      </c>
      <c r="K50" s="12" t="n">
        <f aca="false">ROUND((Info!$B$3-J50)/365.25,1)</f>
        <v>1.1</v>
      </c>
      <c r="L50" s="11" t="n">
        <v>46296</v>
      </c>
      <c r="M50" s="13" t="n">
        <f aca="false">(YEAR(Info!$B$3)-YEAR(L50))*12+MONTH(Info!$B$3)-MONTH(L50)</f>
        <v>0</v>
      </c>
      <c r="N50" s="7" t="str">
        <f aca="false">IF(M50&gt;Info!$B$4,"Stale","Active")</f>
        <v>Active</v>
      </c>
    </row>
    <row r="51" customFormat="false" ht="15" hidden="false" customHeight="false" outlineLevel="0" collapsed="false">
      <c r="A51" s="7" t="n">
        <v>50</v>
      </c>
      <c r="B51" s="8" t="s">
        <v>197</v>
      </c>
      <c r="C51" s="8" t="s">
        <v>198</v>
      </c>
      <c r="D51" s="7" t="s">
        <v>32</v>
      </c>
      <c r="E51" s="7" t="s">
        <v>32</v>
      </c>
      <c r="F51" s="7"/>
      <c r="G51" s="8" t="s">
        <v>199</v>
      </c>
      <c r="H51" s="9" t="s">
        <v>200</v>
      </c>
      <c r="I51" s="10" t="n">
        <v>600</v>
      </c>
      <c r="J51" s="11" t="n">
        <v>45597</v>
      </c>
      <c r="K51" s="12" t="n">
        <f aca="false">ROUND((Info!$B$3-J51)/365.25,1)</f>
        <v>2</v>
      </c>
      <c r="L51" s="11" t="n">
        <v>46296</v>
      </c>
      <c r="M51" s="13" t="n">
        <f aca="false">(YEAR(Info!$B$3)-YEAR(L51))*12+MONTH(Info!$B$3)-MONTH(L51)</f>
        <v>0</v>
      </c>
      <c r="N51" s="7" t="str">
        <f aca="false">IF(M51&gt;Info!$B$4,"Stale","Active")</f>
        <v>Active</v>
      </c>
    </row>
    <row r="52" customFormat="false" ht="15" hidden="false" customHeight="false" outlineLevel="0" collapsed="false">
      <c r="A52" s="7" t="n">
        <v>51</v>
      </c>
      <c r="B52" s="8" t="s">
        <v>201</v>
      </c>
      <c r="C52" s="8" t="s">
        <v>187</v>
      </c>
      <c r="D52" s="7" t="s">
        <v>32</v>
      </c>
      <c r="E52" s="7"/>
      <c r="F52" s="7"/>
      <c r="G52" s="8" t="s">
        <v>202</v>
      </c>
      <c r="H52" s="9" t="s">
        <v>203</v>
      </c>
      <c r="I52" s="10" t="n">
        <v>500</v>
      </c>
      <c r="J52" s="11" t="n">
        <v>45139</v>
      </c>
      <c r="K52" s="12" t="n">
        <f aca="false">ROUND((Info!$B$3-J52)/365.25,1)</f>
        <v>3.2</v>
      </c>
      <c r="L52" s="11" t="n">
        <v>45597</v>
      </c>
      <c r="M52" s="13" t="n">
        <f aca="false">(YEAR(Info!$B$3)-YEAR(L52))*12+MONTH(Info!$B$3)-MONTH(L52)</f>
        <v>23</v>
      </c>
      <c r="N52" s="7" t="str">
        <f aca="false">IF(M52&gt;Info!$B$4,"Stale","Active")</f>
        <v>Stale</v>
      </c>
    </row>
    <row r="54" customFormat="false" ht="15" hidden="false" customHeight="false" outlineLevel="0" collapsed="false">
      <c r="B54" s="2" t="s">
        <v>204</v>
      </c>
    </row>
    <row r="55" customFormat="false" ht="15" hidden="false" customHeight="false" outlineLevel="0" collapsed="false">
      <c r="B55" s="14" t="s">
        <v>205</v>
      </c>
      <c r="C55" s="15" t="n">
        <f aca="false">COUNTA(B2:B52)</f>
        <v>51</v>
      </c>
    </row>
    <row r="56" customFormat="false" ht="15" hidden="false" customHeight="false" outlineLevel="0" collapsed="false">
      <c r="B56" s="14" t="s">
        <v>206</v>
      </c>
      <c r="C56" s="15" t="n">
        <f aca="false">COUNTIF(D2:D52,"Yes")</f>
        <v>33</v>
      </c>
    </row>
    <row r="57" customFormat="false" ht="15" hidden="false" customHeight="false" outlineLevel="0" collapsed="false">
      <c r="B57" s="14" t="s">
        <v>207</v>
      </c>
      <c r="C57" s="15" t="n">
        <f aca="false">COUNTIF(E2:E52,"Yes")</f>
        <v>16</v>
      </c>
    </row>
    <row r="58" customFormat="false" ht="15" hidden="false" customHeight="false" outlineLevel="0" collapsed="false">
      <c r="B58" s="14" t="s">
        <v>208</v>
      </c>
      <c r="C58" s="15" t="n">
        <f aca="false">COUNTIF(F2:F52,"Yes")</f>
        <v>21</v>
      </c>
    </row>
    <row r="59" customFormat="false" ht="15" hidden="false" customHeight="false" outlineLevel="0" collapsed="false">
      <c r="B59" s="14" t="s">
        <v>209</v>
      </c>
      <c r="C59" s="15" t="n">
        <f aca="false">COUNTIF(N2:N52,"Active")</f>
        <v>38</v>
      </c>
    </row>
    <row r="60" customFormat="false" ht="15" hidden="false" customHeight="false" outlineLevel="0" collapsed="false">
      <c r="B60" s="14" t="s">
        <v>210</v>
      </c>
      <c r="C60" s="15" t="n">
        <f aca="false">COUNTIF(N2:N52,"Stale")</f>
        <v>13</v>
      </c>
    </row>
    <row r="61" customFormat="false" ht="15" hidden="false" customHeight="false" outlineLevel="0" collapsed="false">
      <c r="B61" s="14" t="s">
        <v>211</v>
      </c>
      <c r="C61" s="16" t="n">
        <f aca="false">SUM(I2:I52)</f>
        <v>971500</v>
      </c>
    </row>
    <row r="62" customFormat="false" ht="15" hidden="false" customHeight="false" outlineLevel="0" collapsed="false">
      <c r="B62" s="14" t="s">
        <v>212</v>
      </c>
      <c r="C62" s="16" t="n">
        <f aca="false">MEDIAN(I2:I52)</f>
        <v>3300</v>
      </c>
    </row>
    <row r="63" customFormat="false" ht="15" hidden="false" customHeight="false" outlineLevel="0" collapsed="false">
      <c r="B63" s="14" t="s">
        <v>213</v>
      </c>
      <c r="C63" s="17" t="n">
        <f aca="false">MEDIAN(K2:K52)</f>
        <v>3.2</v>
      </c>
    </row>
    <row r="65" customFormat="false" ht="15" hidden="false" customHeight="false" outlineLevel="0" collapsed="false">
      <c r="B65" s="18" t="s">
        <v>214</v>
      </c>
      <c r="C65" s="18"/>
      <c r="D65" s="18"/>
      <c r="E65" s="18"/>
      <c r="F65" s="18"/>
      <c r="G65" s="18"/>
      <c r="H65" s="18"/>
    </row>
  </sheetData>
  <autoFilter ref="A1:N52"/>
  <mergeCells count="1">
    <mergeCell ref="B65:H65"/>
  </mergeCells>
  <conditionalFormatting sqref="A2:N52">
    <cfRule type="expression" priority="2" aboveAverage="0" equalAverage="0" bottom="0" percent="0" rank="0" text="" dxfId="5">
      <formula>$N2="Stale"</formula>
    </cfRule>
  </conditionalFormatting>
  <hyperlinks>
    <hyperlink ref="H2" r:id="rId1" display="https://github.com/open-webui/open-webui"/>
    <hyperlink ref="H3" r:id="rId2" display="https://github.com/ChatGPTNextWeb/NextChat"/>
    <hyperlink ref="H4" r:id="rId3" display="https://github.com/lobehub/lobehub"/>
    <hyperlink ref="H5" r:id="rId4" display="https://github.com/nomic-ai/gpt4all"/>
    <hyperlink ref="H6" r:id="rId5" display="https://github.com/Mintplex-Labs/anything-llm"/>
    <hyperlink ref="H7" r:id="rId6" display="https://github.com/CherryHQ/cherry-studio"/>
    <hyperlink ref="H8" r:id="rId7" display="https://github.com/oobabooga/textgen"/>
    <hyperlink ref="H9" r:id="rId8" display="https://github.com/janhq/jan"/>
    <hyperlink ref="H10" r:id="rId9" display="https://github.com/danny-avila/LibreChat"/>
    <hyperlink ref="H11" r:id="rId10" display="https://github.com/chatboxai/chatbox"/>
    <hyperlink ref="H12" r:id="rId11" display="https://github.com/khoj-ai/khoj"/>
    <hyperlink ref="H13" r:id="rId12" display="https://github.com/mckaywrigley/chatbot-ui"/>
    <hyperlink ref="H14" r:id="rId13" display="https://github.com/SillyTavern/SillyTavern"/>
    <hyperlink ref="H15" r:id="rId14" display="https://github.com/google-ai-edge/gallery"/>
    <hyperlink ref="H16" r:id="rId15" display="https://github.com/ai-shifu/ChatALL"/>
    <hyperlink ref="H17" r:id="rId16" display="https://github.com/GaiZhenbiao/ChuanhuChatGPT"/>
    <hyperlink ref="H18" r:id="rId17" display="https://github.com/huggingface/chat-ui"/>
    <hyperlink ref="H19" r:id="rId18" display="https://github.com/ztjhz/BetterChatGPT"/>
    <hyperlink ref="H20" r:id="rId19" display="https://github.com/a-ghorbani/pocketpal-ai"/>
    <hyperlink ref="H21" r:id="rId20" display="https://github.com/anse-app/chatgpt-demo"/>
    <hyperlink ref="H22" r:id="rId21" display="https://github.com/enricoros/big-AGI"/>
    <hyperlink ref="H23" r:id="rId22" display="https://github.com/ThinkInAIXYZ/deepchat"/>
    <hyperlink ref="H24" r:id="rId23" display="https://github.com/gluonfield/enchanted"/>
    <hyperlink ref="H25" r:id="rId24" display="https://github.com/nanbingxyz/5ire"/>
    <hyperlink ref="H26" r:id="rId25" display="https://github.com/claraverse-space/ClaraVerse"/>
    <hyperlink ref="H27" r:id="rId26" display="https://github.com/johnbean393/Sidekick"/>
    <hyperlink ref="H28" r:id="rId27" display="https://github.com/Vali-98/ChatterUI"/>
    <hyperlink ref="H29" r:id="rId28" display="https://github.com/Mobile-Artificial-Intelligence/maid"/>
    <hyperlink ref="H30" r:id="rId29" display="https://github.com/cogentapps/chat-with-gpt"/>
    <hyperlink ref="H31" r:id="rId30" display="https://github.com/cogwheel0/conduit"/>
    <hyperlink ref="H32" r:id="rId31" display="https://github.com/mainframecomputer/fullmoon-ios"/>
    <hyperlink ref="H33" r:id="rId32" display="https://github.com/daodao97/chatmcp"/>
    <hyperlink ref="H34" r:id="rId33" display="https://github.com/guinmoon/LLMFarm"/>
    <hyperlink ref="H35" r:id="rId34" display="https://github.com/Kochava-Studios/witsy"/>
    <hyperlink ref="H36" r:id="rId35" display="https://github.com/szczyglis-dev/py-gpt"/>
    <hyperlink ref="H37" r:id="rId36" display="https://github.com/anse-app/anse"/>
    <hyperlink ref="H38" r:id="rId37" display="https://github.com/kevinhermawan/Ollamac"/>
    <hyperlink ref="H39" r:id="rId38" display="https://github.com/NitroRCr/AIaW"/>
    <hyperlink ref="H40" r:id="rId39" display="https://github.com/OpenAgentPlatform/Dive"/>
    <hyperlink ref="H41" r:id="rId40" display="https://github.com/JHubi1/ollama-app"/>
    <hyperlink ref="H42" r:id="rId41" display="https://github.com/Jeffser/Alpaca"/>
    <hyperlink ref="H43" r:id="rId42" display="https://github.com/yakGPT/yakGPT"/>
    <hyperlink ref="H44" r:id="rId43" display="https://github.com/wieslawsoltes/ChatGPT"/>
    <hyperlink ref="H45" r:id="rId44" display="https://github.com/deiucanta/chatpad"/>
    <hyperlink ref="H46" r:id="rId45" display="https://github.com/Taewan-P/gpt_mobile"/>
    <hyperlink ref="H47" r:id="rId46" display="https://github.com/fmaclen/hollama"/>
    <hyperlink ref="H48" r:id="rId47" display="https://github.com/johnmai-dev/ChatMLX"/>
    <hyperlink ref="H49" r:id="rId48" display="https://github.com/BigSweetPotatoStudio/HyperChat"/>
    <hyperlink ref="H50" r:id="rId49" display="https://github.com/ServiceStack/llms"/>
    <hyperlink ref="H51" r:id="rId50" display="https://github.com/ibrahimcetin/reins"/>
    <hyperlink ref="H52" r:id="rId51" display="https://github.com/psugihara/FreeChat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5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2026-10-18T15:33:29Z</dcterms:created>
  <dc:creator>openpyxl</dc:creator>
  <dc:description/>
  <dc:language>en-US</dc:language>
  <cp:lastModifiedBy/>
  <dcterms:modified xsi:type="dcterms:W3CDTF">2026-10-18T15:33:29Z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